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sbno.sharepoint.com/sites/Seksjonfornringslivetsutvikling-Indikatorrapporten/Shared Documents/Indikatorrapporten/Indikatorrapporten 2023/Tabellsett/"/>
    </mc:Choice>
  </mc:AlternateContent>
  <xr:revisionPtr revIDLastSave="1560" documentId="8_{FD17328A-1CBD-44C4-9C01-047FA11C87AD}" xr6:coauthVersionLast="47" xr6:coauthVersionMax="47" xr10:uidLastSave="{3F1A7AD4-9430-4FB0-BF53-7B38980DBB79}"/>
  <bookViews>
    <workbookView xWindow="-120" yWindow="-120" windowWidth="29040" windowHeight="15990" tabRatio="721" xr2:uid="{00000000-000D-0000-FFFF-FFFF00000000}"/>
  </bookViews>
  <sheets>
    <sheet name="Innhold" sheetId="9" r:id="rId1"/>
    <sheet name="A.13.1" sheetId="1" r:id="rId2"/>
    <sheet name="A.13.2" sheetId="28" r:id="rId3"/>
    <sheet name="A.13.3" sheetId="10" r:id="rId4"/>
    <sheet name="A.13.4" sheetId="3" r:id="rId5"/>
    <sheet name="A.13.5" sheetId="6" r:id="rId6"/>
    <sheet name="A.13.6a" sheetId="14" r:id="rId7"/>
    <sheet name="A.13.6b" sheetId="27" r:id="rId8"/>
    <sheet name="A.13.7a" sheetId="4" r:id="rId9"/>
    <sheet name="A.13.7b" sheetId="18" r:id="rId10"/>
    <sheet name="A.13.7c" sheetId="19" r:id="rId11"/>
    <sheet name="A.13.7d" sheetId="23" r:id="rId12"/>
    <sheet name="A.13.8" sheetId="7" r:id="rId13"/>
    <sheet name="A.13.9" sheetId="20" r:id="rId14"/>
    <sheet name="A.13.10" sheetId="22" r:id="rId15"/>
    <sheet name="A.13.11" sheetId="25" r:id="rId16"/>
  </sheets>
  <definedNames>
    <definedName name="_xlnm.Print_Area" localSheetId="1">'A.13.1'!$A$1:$L$29</definedName>
    <definedName name="_xlnm.Print_Area" localSheetId="15">'A.13.11'!$A$1:$F$23</definedName>
    <definedName name="_xlnm.Print_Area" localSheetId="2">'A.13.2'!$A$1:$L$24</definedName>
    <definedName name="_xlnm.Print_Area" localSheetId="4">'A.13.4'!$A$1:$I$26</definedName>
    <definedName name="_xlnm.Print_Area" localSheetId="5">'A.13.5'!$A$1:$M$22</definedName>
    <definedName name="_xlnm.Print_Area" localSheetId="12">'A.13.8'!$A$1:$F$25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0" i="28" l="1"/>
  <c r="D7" i="7" l="1"/>
  <c r="E18" i="25" l="1"/>
  <c r="E7" i="25"/>
  <c r="E8" i="25"/>
  <c r="E9" i="25"/>
  <c r="E10" i="25"/>
  <c r="E11" i="25"/>
  <c r="E12" i="25"/>
  <c r="E13" i="25"/>
  <c r="E14" i="25"/>
  <c r="E15" i="25"/>
  <c r="E16" i="25"/>
  <c r="E17" i="25"/>
  <c r="E6" i="25"/>
  <c r="D18" i="25"/>
  <c r="C18" i="25"/>
  <c r="J7" i="22"/>
  <c r="J8" i="22"/>
  <c r="J9" i="22"/>
  <c r="J10" i="22"/>
  <c r="J11" i="22"/>
  <c r="J12" i="22"/>
  <c r="J13" i="22"/>
  <c r="J14" i="22"/>
  <c r="J15" i="22"/>
  <c r="J16" i="22"/>
  <c r="J17" i="22"/>
  <c r="J18" i="22"/>
  <c r="J6" i="22"/>
  <c r="I18" i="22"/>
  <c r="H7" i="22"/>
  <c r="H8" i="22"/>
  <c r="H9" i="22"/>
  <c r="H10" i="22"/>
  <c r="H11" i="22"/>
  <c r="H12" i="22"/>
  <c r="H13" i="22"/>
  <c r="H14" i="22"/>
  <c r="H15" i="22"/>
  <c r="H16" i="22"/>
  <c r="H17" i="22"/>
  <c r="H18" i="22"/>
  <c r="H6" i="22"/>
  <c r="G18" i="22"/>
  <c r="F8" i="22"/>
  <c r="F9" i="22"/>
  <c r="F10" i="22"/>
  <c r="F11" i="22"/>
  <c r="F12" i="22"/>
  <c r="F13" i="22"/>
  <c r="F14" i="22"/>
  <c r="F15" i="22"/>
  <c r="F16" i="22"/>
  <c r="F18" i="22"/>
  <c r="F7" i="22"/>
  <c r="F6" i="22"/>
  <c r="D7" i="22"/>
  <c r="D8" i="22"/>
  <c r="D9" i="22"/>
  <c r="D10" i="22"/>
  <c r="D11" i="22"/>
  <c r="D12" i="22"/>
  <c r="D13" i="22"/>
  <c r="D14" i="22"/>
  <c r="D15" i="22"/>
  <c r="D16" i="22"/>
  <c r="D17" i="22"/>
  <c r="D18" i="22"/>
  <c r="D6" i="22"/>
  <c r="C18" i="22"/>
  <c r="B18" i="22"/>
  <c r="F7" i="7"/>
  <c r="E19" i="7"/>
  <c r="B19" i="7" l="1"/>
  <c r="B6" i="23"/>
  <c r="F6" i="19"/>
  <c r="D6" i="19"/>
  <c r="E6" i="19"/>
  <c r="H19" i="14"/>
  <c r="H19" i="27"/>
  <c r="I19" i="27"/>
  <c r="J19" i="27"/>
  <c r="K19" i="27"/>
  <c r="B7" i="27"/>
  <c r="I19" i="14"/>
  <c r="K19" i="14"/>
  <c r="J19" i="14"/>
  <c r="B7" i="6"/>
  <c r="L19" i="6"/>
  <c r="M19" i="6"/>
  <c r="K19" i="6"/>
  <c r="I19" i="6"/>
  <c r="J19" i="6"/>
  <c r="H19" i="6"/>
  <c r="C8" i="6"/>
  <c r="D11" i="6"/>
  <c r="D13" i="6"/>
  <c r="D14" i="6"/>
  <c r="D12" i="6"/>
  <c r="D8" i="6"/>
  <c r="D16" i="6"/>
  <c r="D9" i="6"/>
  <c r="D10" i="6"/>
  <c r="D7" i="6"/>
  <c r="C12" i="6"/>
  <c r="D6" i="23" l="1"/>
  <c r="C6" i="23"/>
  <c r="F6" i="23"/>
  <c r="E6" i="23"/>
  <c r="D17" i="6"/>
  <c r="D19" i="6"/>
  <c r="B19" i="6"/>
  <c r="C16" i="6"/>
  <c r="E21" i="3"/>
  <c r="C9" i="6"/>
  <c r="C10" i="6"/>
  <c r="C19" i="6"/>
  <c r="C11" i="6"/>
  <c r="C17" i="6"/>
  <c r="C13" i="6"/>
  <c r="D15" i="6"/>
  <c r="C14" i="6"/>
  <c r="C15" i="6"/>
  <c r="C7" i="6"/>
  <c r="B16" i="10" l="1"/>
  <c r="D16" i="10" s="1"/>
  <c r="B17" i="10"/>
  <c r="D17" i="10" s="1"/>
  <c r="B11" i="10"/>
  <c r="D11" i="10" s="1"/>
  <c r="B12" i="10"/>
  <c r="H12" i="10" s="1"/>
  <c r="B10" i="10"/>
  <c r="D10" i="10" s="1"/>
  <c r="B18" i="10"/>
  <c r="F18" i="10" s="1"/>
  <c r="G20" i="10"/>
  <c r="B9" i="10" l="1"/>
  <c r="D9" i="10" s="1"/>
  <c r="C20" i="10"/>
  <c r="F12" i="10"/>
  <c r="F9" i="10"/>
  <c r="B7" i="28"/>
  <c r="F7" i="28" s="1"/>
  <c r="F11" i="10"/>
  <c r="F10" i="10"/>
  <c r="F17" i="10"/>
  <c r="B14" i="10"/>
  <c r="D14" i="10" s="1"/>
  <c r="D12" i="10"/>
  <c r="B19" i="10"/>
  <c r="D18" i="10"/>
  <c r="H18" i="10"/>
  <c r="B17" i="28"/>
  <c r="D17" i="28" s="1"/>
  <c r="H17" i="10"/>
  <c r="H16" i="10"/>
  <c r="F16" i="10"/>
  <c r="B13" i="10"/>
  <c r="H11" i="10"/>
  <c r="H10" i="10"/>
  <c r="H9" i="10"/>
  <c r="E20" i="10"/>
  <c r="B8" i="10"/>
  <c r="B15" i="10"/>
  <c r="C19" i="28"/>
  <c r="B9" i="28"/>
  <c r="D9" i="28" s="1"/>
  <c r="E19" i="28"/>
  <c r="B11" i="28"/>
  <c r="H11" i="28" s="1"/>
  <c r="B18" i="28"/>
  <c r="D18" i="28" s="1"/>
  <c r="B13" i="28"/>
  <c r="H13" i="28" s="1"/>
  <c r="B12" i="28"/>
  <c r="H12" i="28" s="1"/>
  <c r="I19" i="28"/>
  <c r="B15" i="28"/>
  <c r="F15" i="28" s="1"/>
  <c r="B10" i="28"/>
  <c r="B16" i="28"/>
  <c r="J16" i="28" s="1"/>
  <c r="B8" i="28"/>
  <c r="J8" i="28" s="1"/>
  <c r="B14" i="28"/>
  <c r="F14" i="28" s="1"/>
  <c r="G19" i="28"/>
  <c r="J17" i="28" l="1"/>
  <c r="H17" i="28"/>
  <c r="F17" i="28"/>
  <c r="H14" i="10"/>
  <c r="F14" i="10"/>
  <c r="D19" i="10"/>
  <c r="H19" i="10"/>
  <c r="F19" i="10"/>
  <c r="D15" i="10"/>
  <c r="H15" i="10"/>
  <c r="F15" i="10"/>
  <c r="F13" i="28"/>
  <c r="D13" i="10"/>
  <c r="H13" i="10"/>
  <c r="F13" i="10"/>
  <c r="J9" i="28"/>
  <c r="H8" i="10"/>
  <c r="D8" i="10"/>
  <c r="B20" i="10"/>
  <c r="F8" i="10"/>
  <c r="H9" i="28"/>
  <c r="J11" i="28"/>
  <c r="D11" i="28"/>
  <c r="F11" i="28"/>
  <c r="H18" i="28"/>
  <c r="F9" i="28"/>
  <c r="J13" i="28"/>
  <c r="D12" i="28"/>
  <c r="J12" i="28"/>
  <c r="D14" i="28"/>
  <c r="D13" i="28"/>
  <c r="J18" i="28"/>
  <c r="D16" i="28"/>
  <c r="F8" i="28"/>
  <c r="F10" i="28"/>
  <c r="H10" i="28"/>
  <c r="F16" i="28"/>
  <c r="D8" i="28"/>
  <c r="D15" i="28"/>
  <c r="J15" i="28"/>
  <c r="H15" i="28"/>
  <c r="F18" i="28"/>
  <c r="F12" i="28"/>
  <c r="H14" i="28"/>
  <c r="J10" i="28"/>
  <c r="H16" i="28"/>
  <c r="H8" i="28"/>
  <c r="J14" i="28"/>
  <c r="H7" i="28"/>
  <c r="B19" i="28"/>
  <c r="D7" i="28"/>
  <c r="J7" i="28"/>
  <c r="I11" i="1"/>
  <c r="I10" i="1"/>
  <c r="H20" i="10" l="1"/>
  <c r="D20" i="10"/>
  <c r="F20" i="10"/>
  <c r="J19" i="28"/>
  <c r="F19" i="28"/>
  <c r="D19" i="28"/>
  <c r="H19" i="28"/>
  <c r="F19" i="7"/>
  <c r="B6" i="19" l="1"/>
  <c r="E6" i="18" l="1"/>
  <c r="J16" i="1" l="1"/>
  <c r="I18" i="1"/>
  <c r="D21" i="1"/>
  <c r="D12" i="1"/>
  <c r="D13" i="1"/>
  <c r="D14" i="1"/>
  <c r="D15" i="1"/>
  <c r="D16" i="1"/>
  <c r="D17" i="1"/>
  <c r="D18" i="1"/>
  <c r="K18" i="1" s="1"/>
  <c r="D19" i="1"/>
  <c r="D20" i="1"/>
  <c r="D10" i="1"/>
  <c r="K10" i="1" l="1"/>
  <c r="K13" i="1"/>
  <c r="K21" i="1"/>
  <c r="K17" i="1"/>
  <c r="K16" i="1"/>
  <c r="K15" i="1"/>
  <c r="K12" i="1"/>
  <c r="K19" i="1"/>
  <c r="K14" i="1"/>
  <c r="K20" i="1"/>
  <c r="J10" i="1"/>
  <c r="J17" i="1"/>
  <c r="J15" i="1"/>
  <c r="J18" i="1"/>
  <c r="J12" i="1"/>
  <c r="J13" i="1"/>
  <c r="J19" i="1"/>
  <c r="J14" i="1"/>
  <c r="J20" i="1"/>
  <c r="I14" i="1"/>
  <c r="I19" i="1"/>
  <c r="I16" i="1"/>
  <c r="I15" i="1"/>
  <c r="I17" i="1"/>
  <c r="I12" i="1"/>
  <c r="I13" i="1"/>
  <c r="I20" i="1"/>
  <c r="F8" i="7" l="1"/>
  <c r="F9" i="7"/>
  <c r="F10" i="7"/>
  <c r="F11" i="7"/>
  <c r="F12" i="7"/>
  <c r="F13" i="7"/>
  <c r="F14" i="7"/>
  <c r="F15" i="7"/>
  <c r="F16" i="7"/>
  <c r="F17" i="7"/>
  <c r="D8" i="7"/>
  <c r="D9" i="7"/>
  <c r="D10" i="7"/>
  <c r="D11" i="7"/>
  <c r="D12" i="7"/>
  <c r="D13" i="7"/>
  <c r="D14" i="7"/>
  <c r="D15" i="7"/>
  <c r="D16" i="7"/>
  <c r="D17" i="7"/>
  <c r="C10" i="9" l="1"/>
  <c r="B10" i="9"/>
  <c r="C5" i="9"/>
  <c r="B5" i="9"/>
  <c r="J11" i="1" l="1"/>
  <c r="J21" i="1"/>
  <c r="I21" i="1"/>
  <c r="C6" i="19" l="1"/>
  <c r="F6" i="18"/>
  <c r="D6" i="18"/>
  <c r="C6" i="18"/>
  <c r="B6" i="18"/>
  <c r="D17" i="27"/>
  <c r="B17" i="27"/>
  <c r="D16" i="27"/>
  <c r="B16" i="27"/>
  <c r="D15" i="27"/>
  <c r="B15" i="27"/>
  <c r="D14" i="27"/>
  <c r="B14" i="27"/>
  <c r="D13" i="27"/>
  <c r="B13" i="27"/>
  <c r="D12" i="27"/>
  <c r="B12" i="27"/>
  <c r="D11" i="27"/>
  <c r="B11" i="27"/>
  <c r="D10" i="27"/>
  <c r="B10" i="27"/>
  <c r="D9" i="27"/>
  <c r="B9" i="27"/>
  <c r="D8" i="27"/>
  <c r="E8" i="27" s="1"/>
  <c r="B8" i="27"/>
  <c r="D7" i="27"/>
  <c r="D8" i="14"/>
  <c r="D9" i="14"/>
  <c r="D10" i="14"/>
  <c r="D11" i="14"/>
  <c r="D12" i="14"/>
  <c r="D13" i="14"/>
  <c r="D14" i="14"/>
  <c r="D15" i="14"/>
  <c r="D16" i="14"/>
  <c r="D17" i="14"/>
  <c r="D7" i="14"/>
  <c r="B8" i="14"/>
  <c r="B9" i="14"/>
  <c r="B10" i="14"/>
  <c r="B11" i="14"/>
  <c r="B12" i="14"/>
  <c r="B13" i="14"/>
  <c r="B14" i="14"/>
  <c r="B15" i="14"/>
  <c r="B16" i="14"/>
  <c r="B17" i="14"/>
  <c r="B7" i="14"/>
  <c r="B8" i="6"/>
  <c r="B9" i="6"/>
  <c r="B10" i="6"/>
  <c r="B11" i="6"/>
  <c r="B12" i="6"/>
  <c r="B13" i="6"/>
  <c r="B14" i="6"/>
  <c r="B15" i="6"/>
  <c r="B16" i="6"/>
  <c r="B17" i="6"/>
  <c r="D19" i="27" l="1"/>
  <c r="E19" i="27" s="1"/>
  <c r="B19" i="27"/>
  <c r="C19" i="27" s="1"/>
  <c r="D19" i="14"/>
  <c r="E19" i="14" s="1"/>
  <c r="C7" i="14"/>
  <c r="B19" i="14"/>
  <c r="C19" i="14" s="1"/>
  <c r="C17" i="14"/>
  <c r="C14" i="14"/>
  <c r="C9" i="27"/>
  <c r="C13" i="27"/>
  <c r="C17" i="27"/>
  <c r="C10" i="14"/>
  <c r="C11" i="14"/>
  <c r="C15" i="14"/>
  <c r="E17" i="14"/>
  <c r="E12" i="27"/>
  <c r="E10" i="27"/>
  <c r="C13" i="14"/>
  <c r="C9" i="14"/>
  <c r="C16" i="14"/>
  <c r="C12" i="14"/>
  <c r="C8" i="14"/>
  <c r="E10" i="14"/>
  <c r="C7" i="27"/>
  <c r="C11" i="27"/>
  <c r="C15" i="27"/>
  <c r="C8" i="27"/>
  <c r="C10" i="27"/>
  <c r="C12" i="27"/>
  <c r="C14" i="27"/>
  <c r="C16" i="27"/>
  <c r="E13" i="14"/>
  <c r="E7" i="14"/>
  <c r="E14" i="27"/>
  <c r="E16" i="27"/>
  <c r="E15" i="14"/>
  <c r="E11" i="14"/>
  <c r="E16" i="14"/>
  <c r="E14" i="14"/>
  <c r="E12" i="14"/>
  <c r="E8" i="14"/>
  <c r="E9" i="27"/>
  <c r="E11" i="27"/>
  <c r="E13" i="27"/>
  <c r="E15" i="27"/>
  <c r="E9" i="14"/>
  <c r="E7" i="27"/>
  <c r="E17" i="27"/>
  <c r="D11" i="1" l="1"/>
  <c r="K11" i="1" l="1"/>
  <c r="C6" i="9"/>
  <c r="C18" i="9" l="1"/>
  <c r="C17" i="9"/>
  <c r="C16" i="9"/>
  <c r="C15" i="9"/>
  <c r="C14" i="9"/>
  <c r="C13" i="9"/>
  <c r="C12" i="9"/>
  <c r="C11" i="9"/>
  <c r="C9" i="9"/>
  <c r="C8" i="9"/>
  <c r="C7" i="9"/>
  <c r="C4" i="9" l="1"/>
  <c r="E32" i="7" l="1"/>
  <c r="B32" i="7"/>
  <c r="F32" i="7" l="1"/>
  <c r="B18" i="9" l="1"/>
  <c r="B17" i="9"/>
  <c r="B16" i="9"/>
  <c r="B15" i="9"/>
  <c r="B14" i="9"/>
  <c r="B13" i="9"/>
  <c r="B12" i="9"/>
  <c r="B11" i="9"/>
  <c r="B9" i="9"/>
  <c r="B8" i="9"/>
  <c r="B7" i="9"/>
  <c r="B6" i="9"/>
  <c r="B4" i="9"/>
  <c r="C32" i="7" l="1"/>
  <c r="D32" i="7" s="1"/>
  <c r="F21" i="3" l="1"/>
  <c r="D21" i="3"/>
</calcChain>
</file>

<file path=xl/sharedStrings.xml><?xml version="1.0" encoding="utf-8"?>
<sst xmlns="http://schemas.openxmlformats.org/spreadsheetml/2006/main" count="541" uniqueCount="205">
  <si>
    <t xml:space="preserve">Totalt </t>
  </si>
  <si>
    <t>Nærings-</t>
  </si>
  <si>
    <t>Institutt-</t>
  </si>
  <si>
    <t>Universitets- og</t>
  </si>
  <si>
    <t>Mill. kr</t>
  </si>
  <si>
    <t>sektoren</t>
  </si>
  <si>
    <t>høgskolesektoren</t>
  </si>
  <si>
    <t>Kr</t>
  </si>
  <si>
    <t>Fylke</t>
  </si>
  <si>
    <t>Oslo</t>
  </si>
  <si>
    <t>Agderfylkene</t>
  </si>
  <si>
    <t>Rogaland</t>
  </si>
  <si>
    <t>Møre og Romsdal</t>
  </si>
  <si>
    <t>Nordland</t>
  </si>
  <si>
    <t>Svalbard</t>
  </si>
  <si>
    <t>..</t>
  </si>
  <si>
    <t>Totalt</t>
  </si>
  <si>
    <t>Offentlige kilder</t>
  </si>
  <si>
    <t>Utlandet</t>
  </si>
  <si>
    <t>Personalgruppe</t>
  </si>
  <si>
    <t>Totale</t>
  </si>
  <si>
    <t>Forskere/faglig</t>
  </si>
  <si>
    <t>FoU-årsverk</t>
  </si>
  <si>
    <t xml:space="preserve">Svalbard </t>
  </si>
  <si>
    <r>
      <t>1</t>
    </r>
    <r>
      <rPr>
        <sz val="8"/>
        <rFont val="Arial"/>
        <family val="2"/>
      </rPr>
      <t xml:space="preserve"> For næringslivet vil totalverdiene avvike noe fra summene av fylker. Dette skyldes at det ved regionalisering beregnes nye vekter for den delen av datamaterialet som trekkes ut som et sannsynlighetsutvalg.</t>
    </r>
  </si>
  <si>
    <t xml:space="preserve">
FoU-personale
Antall</t>
  </si>
  <si>
    <t>FoU-årsverk Antall</t>
  </si>
  <si>
    <t xml:space="preserve">   I alt-verdiene for de enkelte variablene (beregnet med nasjonale vekter) vil dermed avvike noe fra summene av fylker og region.</t>
  </si>
  <si>
    <t>Region/fylke</t>
  </si>
  <si>
    <t>Instituttsektoren</t>
  </si>
  <si>
    <t>Universitets- og høgskolesektoren</t>
  </si>
  <si>
    <t>Totalt FoU-personale</t>
  </si>
  <si>
    <t>Forskere/faglig personale</t>
  </si>
  <si>
    <t>Antall sysselsatte med høyere utdanning</t>
  </si>
  <si>
    <t>Andel sysselsatte med høyere utdanning</t>
  </si>
  <si>
    <t>Nummer</t>
  </si>
  <si>
    <t>Navn</t>
  </si>
  <si>
    <t>A.13.1</t>
  </si>
  <si>
    <t>A.13.2</t>
  </si>
  <si>
    <t>Tabell A.13.1</t>
  </si>
  <si>
    <t>Tabell A.13.2</t>
  </si>
  <si>
    <t>Tabell A.13.3</t>
  </si>
  <si>
    <t>Prosent</t>
  </si>
  <si>
    <t>Tabell A.13.4</t>
  </si>
  <si>
    <t>Tabell A.13.8</t>
  </si>
  <si>
    <t>Tabell A.13.9</t>
  </si>
  <si>
    <t>Tabell A.13.10</t>
  </si>
  <si>
    <t>A.13.3</t>
  </si>
  <si>
    <t>A.13.4</t>
  </si>
  <si>
    <t>A.13.5</t>
  </si>
  <si>
    <t>A.13.8</t>
  </si>
  <si>
    <t>A.13.9</t>
  </si>
  <si>
    <t>A.13.10</t>
  </si>
  <si>
    <t>Tabell A.13.5</t>
  </si>
  <si>
    <t>A.13.11</t>
  </si>
  <si>
    <t>FoU-utgifter
Mill. kr</t>
  </si>
  <si>
    <t>I alt</t>
  </si>
  <si>
    <t>FoU-årsverk utført av forskere/faglig personale
Antall</t>
  </si>
  <si>
    <t>Forskere/faglig personale
Antall</t>
  </si>
  <si>
    <t xml:space="preserve">Antall sysselsatte, forskere/faglig personale per sysselsatt og sysselsatte med </t>
  </si>
  <si>
    <t>Produkt- innovasjon</t>
  </si>
  <si>
    <t>Samarbeid lokalt/ regionalt i Norge</t>
  </si>
  <si>
    <t>Sum</t>
  </si>
  <si>
    <t>Prosent av populasjonen</t>
  </si>
  <si>
    <t>Prosent av alle ansatte</t>
  </si>
  <si>
    <t xml:space="preserve">
Egenutført FoU i næringslivet
Mill. kr </t>
  </si>
  <si>
    <t xml:space="preserve">Offentlige </t>
  </si>
  <si>
    <t>midler totalt</t>
  </si>
  <si>
    <t>Med doktorgrad</t>
  </si>
  <si>
    <t>Forskere/ faglig personale</t>
  </si>
  <si>
    <t>Teknisk/administ-</t>
  </si>
  <si>
    <t>rativt personale</t>
  </si>
  <si>
    <t>Merknad</t>
  </si>
  <si>
    <t>Andel kvinner av totalt FoU-personale</t>
  </si>
  <si>
    <t>Andel kvinner av forskere/ faglig personale</t>
  </si>
  <si>
    <t>Løpende priser</t>
  </si>
  <si>
    <r>
      <t>I alt</t>
    </r>
    <r>
      <rPr>
        <b/>
        <vertAlign val="superscript"/>
        <sz val="10"/>
        <color indexed="8"/>
        <rFont val="Arial"/>
        <family val="2"/>
      </rPr>
      <t>1</t>
    </r>
  </si>
  <si>
    <r>
      <t xml:space="preserve">1  </t>
    </r>
    <r>
      <rPr>
        <sz val="8"/>
        <color indexed="8"/>
        <rFont val="Arial"/>
        <family val="2"/>
      </rPr>
      <t>Ved regionalisering beregnes det nye vekter for den delen av datamaterialet som trekkes ut som et sannsynlighetsutvalg.</t>
    </r>
  </si>
  <si>
    <t xml:space="preserve">Institutt-sektoren
Mill. kr </t>
  </si>
  <si>
    <t xml:space="preserve">Universitets- og høgskole-sektoren
Mill. kr </t>
  </si>
  <si>
    <t xml:space="preserve">
Totale
FoU-utgifter
Mill. kr </t>
  </si>
  <si>
    <t>Totale FoU-utgifter som andel av brutto-produkt
Prosent</t>
  </si>
  <si>
    <t>Egenutført FoU i næringslivet som andel av brutto-produkt
Prosent</t>
  </si>
  <si>
    <t>FoU-utgifter i institutt-sektoren som andel av brutto-produkt
Prosent</t>
  </si>
  <si>
    <t>FoU-utgifter i  UoH-sektoren som andel  av brutto-produkt
Prosent</t>
  </si>
  <si>
    <t>A.13.7a</t>
  </si>
  <si>
    <t>A.13.7b</t>
  </si>
  <si>
    <t>A.13.7c</t>
  </si>
  <si>
    <t>A.13.7d</t>
  </si>
  <si>
    <t>Tabell A.13.7a</t>
  </si>
  <si>
    <t>Tabell A.13.7b</t>
  </si>
  <si>
    <t>Tabell A.13.7c</t>
  </si>
  <si>
    <t>Tabell A.13.7d</t>
  </si>
  <si>
    <t>Tabell A.13.11</t>
  </si>
  <si>
    <r>
      <t>Næringslivet</t>
    </r>
    <r>
      <rPr>
        <vertAlign val="superscript"/>
        <sz val="11"/>
        <rFont val="Arial"/>
        <family val="2"/>
      </rPr>
      <t>1</t>
    </r>
  </si>
  <si>
    <t xml:space="preserve">Per </t>
  </si>
  <si>
    <t>fylker vil all FoU-aktivitet være registrert i fylket hvor hovedkontoret ligger.</t>
  </si>
  <si>
    <r>
      <rPr>
        <vertAlign val="superscript"/>
        <sz val="8"/>
        <color indexed="8"/>
        <rFont val="Arial"/>
        <family val="2"/>
      </rPr>
      <t xml:space="preserve">1  </t>
    </r>
    <r>
      <rPr>
        <sz val="8"/>
        <color indexed="8"/>
        <rFont val="Arial"/>
        <family val="2"/>
      </rPr>
      <t xml:space="preserve">Helseforetak med universitetssykehusfunksjoner er registrert i universitets- og høgskolesektoren, øvrige helseforetsk i instituttsektoren. For de helseforetakene som har virksomhet i flere </t>
    </r>
  </si>
  <si>
    <t>Innlandet</t>
  </si>
  <si>
    <t>Totale FoU-årsverk per 1 000 innbyggere</t>
  </si>
  <si>
    <r>
      <t>Antall sysselsatte</t>
    </r>
    <r>
      <rPr>
        <vertAlign val="superscript"/>
        <sz val="11"/>
        <rFont val="Arial"/>
        <family val="2"/>
      </rPr>
      <t>1</t>
    </r>
  </si>
  <si>
    <r>
      <t>Antall bedrifter i populasjonen</t>
    </r>
    <r>
      <rPr>
        <vertAlign val="superscript"/>
        <sz val="10"/>
        <color indexed="8"/>
        <rFont val="Arial"/>
        <family val="2"/>
      </rPr>
      <t>1</t>
    </r>
  </si>
  <si>
    <t>Næringslivet</t>
  </si>
  <si>
    <r>
      <t xml:space="preserve">
Totalt egenutført FoU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 xml:space="preserve">
Mill. kr </t>
    </r>
  </si>
  <si>
    <r>
      <t xml:space="preserve">
Innkjøpt FoU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 xml:space="preserve">
Mill. kr</t>
    </r>
  </si>
  <si>
    <r>
      <t>Andel av bedrifter med FoU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 xml:space="preserve"> 
Prosent</t>
    </r>
  </si>
  <si>
    <t>FoU-årsverk i næringslivet omfatter foretak med 10+ sysselsatte.</t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</si>
  <si>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Gjelder foretak med 5-9 ansatte.</t>
    </r>
  </si>
  <si>
    <t>vil dermed avvike noe fra summene av fylker og region. FoU-utgifter i næringslivet omfatter i denne tabellen foretak med 10+ sysselsatte for alle år.</t>
  </si>
  <si>
    <t>innbygger</t>
  </si>
  <si>
    <t>FoU-utgifter per innbygger</t>
  </si>
  <si>
    <r>
      <rPr>
        <sz val="10"/>
        <rFont val="Arial"/>
        <family val="2"/>
      </rPr>
      <t xml:space="preserve">² </t>
    </r>
    <r>
      <rPr>
        <sz val="8"/>
        <rFont val="Arial"/>
        <family val="2"/>
      </rPr>
      <t>For næringslivet regnes FoU-årsverk utført av personale med høyere utdanning som forskere/faglig personale, mens annet FoU-personale utgjør teknisk/administrativt personale.</t>
    </r>
  </si>
  <si>
    <t>personale²</t>
  </si>
  <si>
    <t>Universitets- og
høgskolesektoren</t>
  </si>
  <si>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 xml:space="preserve"> Gjelder foretak med 10+ ansatte. Totale FoU-årsverk for næringslivet inkludert foretak med 5+ sysselsatte finnes i tabell A.6.13.</t>
    </r>
  </si>
  <si>
    <r>
      <t xml:space="preserve">
FoU-personale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 xml:space="preserve">
Antall</t>
    </r>
  </si>
  <si>
    <r>
      <t>FoU-årsverk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 xml:space="preserve"> Antall</t>
    </r>
  </si>
  <si>
    <r>
      <t>Totalt</t>
    </r>
    <r>
      <rPr>
        <b/>
        <vertAlign val="superscript"/>
        <sz val="10"/>
        <color indexed="8"/>
        <rFont val="Arial"/>
        <family val="2"/>
      </rPr>
      <t>2</t>
    </r>
  </si>
  <si>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 xml:space="preserve"> Enkelte virksomheter tilhørende på Svalbard, kontinentalsokkelen, etc. er inkludert i totalene men ikke spesifisert i tabellen.</t>
    </r>
  </si>
  <si>
    <t>Andre kilder²</t>
  </si>
  <si>
    <t>² Omfatter private fond, gaver, egne inntekter og SkatteFUNN i næringslivet.</t>
  </si>
  <si>
    <r>
      <rPr>
        <sz val="8"/>
        <rFont val="Calibri"/>
        <family val="2"/>
      </rPr>
      <t>¹</t>
    </r>
    <r>
      <rPr>
        <sz val="8"/>
        <rFont val="Arial"/>
        <family val="2"/>
      </rPr>
      <t xml:space="preserve"> Ved regionalisering beregnes det nye vekter for den delen av datamaterialet som trekkes ut som et sannsynlighetsutvalg. I alt-verdiene for de enkelte variablene (beregnet med nasjonale vekter)</t>
    </r>
  </si>
  <si>
    <t>Brutto-produkt² (basisverdi)
Mill. kr</t>
  </si>
  <si>
    <t>Tabell A.13.6a</t>
  </si>
  <si>
    <t>Tabell A.13.6b</t>
  </si>
  <si>
    <t>Trøndelag</t>
  </si>
  <si>
    <r>
      <rPr>
        <vertAlign val="superscript"/>
        <sz val="8"/>
        <color rgb="FF000000"/>
        <rFont val="Arial"/>
        <family val="2"/>
      </rPr>
      <t>1</t>
    </r>
    <r>
      <rPr>
        <sz val="8"/>
        <color indexed="8"/>
        <rFont val="Arial"/>
        <family val="2"/>
      </rPr>
      <t>For de helseforetakene som har virksomhet i flere fylker vil all FoU-årsverk være registrert i fylket hvor hovedkontoret ligger.</t>
    </r>
  </si>
  <si>
    <t>Faste 2015-priser</t>
  </si>
  <si>
    <t>A.13.6a</t>
  </si>
  <si>
    <t>A.13.6b</t>
  </si>
  <si>
    <t>Andel menn av totalt FoU-personale</t>
  </si>
  <si>
    <t>Andel menn av forskere/ faglig personale</t>
  </si>
  <si>
    <t xml:space="preserve">NB! FoU-utgifter ved universiteter og høgskoler og helseforetak kartlegges kun i oddetallsår, men det beregnes årlige totaltall. FoU-personalet kartlegges årlig. </t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</si>
  <si>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Fylkesinndeling etter fylkesreformen pr 1.1.2020</t>
    </r>
  </si>
  <si>
    <r>
      <rPr>
        <vertAlign val="superscript"/>
        <sz val="8"/>
        <color rgb="FF000000"/>
        <rFont val="Calibri"/>
        <family val="2"/>
      </rPr>
      <t>2</t>
    </r>
    <r>
      <rPr>
        <sz val="8"/>
        <color indexed="8"/>
        <rFont val="Calibri"/>
        <family val="2"/>
      </rPr>
      <t xml:space="preserve"> </t>
    </r>
    <r>
      <rPr>
        <sz val="8"/>
        <color indexed="8"/>
        <rFont val="Arial"/>
        <family val="2"/>
      </rPr>
      <t xml:space="preserve">Helseforetak med universitetssykehusfunksjoner er registrert i universitets- og høgskolesektoren, øvrige helseforetsk i instituttsektoren. For de helseforetakene som har virksomhet i flere </t>
    </r>
  </si>
  <si>
    <r>
      <t xml:space="preserve">3  </t>
    </r>
    <r>
      <rPr>
        <sz val="8"/>
        <rFont val="Arial"/>
        <family val="2"/>
      </rPr>
      <t>Ved regionalisering beregnes det nye vekter for den delen av datamaterialet som trekkes ut som et sannsynlighetsutvalg. I alt-verdiene for de enkelte variablene (beregnet med nasjonale vekter)</t>
    </r>
  </si>
  <si>
    <r>
      <t>livet</t>
    </r>
    <r>
      <rPr>
        <vertAlign val="superscript"/>
        <sz val="11"/>
        <rFont val="Arial"/>
        <family val="2"/>
      </rPr>
      <t>3</t>
    </r>
  </si>
  <si>
    <t>Viken</t>
  </si>
  <si>
    <t>Vestfold og Telemark</t>
  </si>
  <si>
    <t>Agder</t>
  </si>
  <si>
    <t>Vestland</t>
  </si>
  <si>
    <t>Troms og Finnmark</t>
  </si>
  <si>
    <r>
      <t>Næringslivet</t>
    </r>
    <r>
      <rPr>
        <vertAlign val="superscript"/>
        <sz val="11"/>
        <rFont val="Arial"/>
        <family val="2"/>
      </rPr>
      <t>2</t>
    </r>
  </si>
  <si>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 xml:space="preserve"> Gjelder foretak med 10+ ansatte.</t>
    </r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</si>
  <si>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Fra 1. januar 2020 økte de regionale forskningsfondene fra 7 til 11, og fondene følger nå de nye fylkesgrensene.</t>
    </r>
  </si>
  <si>
    <t>Prosent av samlet omsetning fra:</t>
  </si>
  <si>
    <t>Prosent av produktinnovatørenes omsetning fra:</t>
  </si>
  <si>
    <t>Prosent av foretak med innovasjons- aktivitet</t>
  </si>
  <si>
    <t>Prosent av foretak med samarbeid</t>
  </si>
  <si>
    <t>Innovasjons- aktivitet</t>
  </si>
  <si>
    <t>Produkt- eller forretnings- prosess- innovasjon</t>
  </si>
  <si>
    <t>Produkt- innovasjon ny for markedet</t>
  </si>
  <si>
    <t>Prosess- innovasjon (OM3)</t>
  </si>
  <si>
    <t>Forretnings- prosess- innovasjon</t>
  </si>
  <si>
    <t>Både produkt- og forretnings- prosess- innovasjon</t>
  </si>
  <si>
    <t>Samlede innovasjons- kostnader</t>
  </si>
  <si>
    <t>Produkt-innovasjoner nye kun for foretaket</t>
  </si>
  <si>
    <t>Produkt-innovasjoner nye for foretakets marked</t>
  </si>
  <si>
    <t>Ansatte i innovative foretak</t>
  </si>
  <si>
    <t>Samarbeid om FoU eller innovasjon</t>
  </si>
  <si>
    <t>Samarbeid i Norge for øvrig</t>
  </si>
  <si>
    <t>Samarbeid internasjonalt</t>
  </si>
  <si>
    <t>Kilde: SSB, FoU-statistikk</t>
  </si>
  <si>
    <t>Forskere/faglig personale² per 1 000 sysselsatte i næringslivet</t>
  </si>
  <si>
    <t>Forskere/faglig personale per 
1 000 sysselsatte</t>
  </si>
  <si>
    <t>1 000 NOK</t>
  </si>
  <si>
    <t>A.13 Regional FoU-statistikk 2021.</t>
  </si>
  <si>
    <t>Tegnforklaring til tabellene</t>
  </si>
  <si>
    <t>Tallgrunnlag mangler. Tall er ikke mottatt eller er for usikre til å publiseres.</t>
  </si>
  <si>
    <t>:</t>
  </si>
  <si>
    <t>Vises ikke av konfidensialitetshensyn for å unngå å identifisere personer eller virksomheter.</t>
  </si>
  <si>
    <t>-</t>
  </si>
  <si>
    <t>Null</t>
  </si>
  <si>
    <t>Mindre enn 0,5</t>
  </si>
  <si>
    <r>
      <t>Totale FoU-utgifter i 2007, 2013 og 2021 i løpende og faste 2015-priser etter fylke</t>
    </r>
    <r>
      <rPr>
        <b/>
        <vertAlign val="superscript"/>
        <sz val="12"/>
        <color rgb="FF0000FF"/>
        <rFont val="Arial"/>
        <family val="2"/>
      </rPr>
      <t>1</t>
    </r>
    <r>
      <rPr>
        <b/>
        <sz val="12"/>
        <color indexed="12"/>
        <rFont val="Arial"/>
        <family val="2"/>
      </rPr>
      <t>, samt 2021 etter sektor for utførelse</t>
    </r>
    <r>
      <rPr>
        <b/>
        <vertAlign val="superscript"/>
        <sz val="12"/>
        <color rgb="FF0000FF"/>
        <rFont val="Arial"/>
        <family val="2"/>
      </rPr>
      <t>2</t>
    </r>
    <r>
      <rPr>
        <b/>
        <sz val="12"/>
        <color indexed="12"/>
        <rFont val="Arial"/>
        <family val="2"/>
      </rPr>
      <t xml:space="preserve"> og per innbygger. </t>
    </r>
  </si>
  <si>
    <t>Sist oppdatert 15.06.2023</t>
  </si>
  <si>
    <t>Totale FoU-utgifter etter finansieringskilde og fylke for utførende enhet¹ i 2021.</t>
  </si>
  <si>
    <t>FoU-utgifter finansiert av offentlige midler etter sektor for utførelse  i 2021. Mill. kr og prosent.</t>
  </si>
  <si>
    <r>
      <t>FoU-årsverk¹ i 2007, 2013 og 2021 etter fylke</t>
    </r>
    <r>
      <rPr>
        <b/>
        <vertAlign val="superscript"/>
        <sz val="12"/>
        <color rgb="FF0000FF"/>
        <rFont val="Arial"/>
        <family val="2"/>
      </rPr>
      <t>2</t>
    </r>
    <r>
      <rPr>
        <b/>
        <sz val="12"/>
        <color indexed="12"/>
        <rFont val="Arial"/>
        <family val="2"/>
      </rPr>
      <t>, samt etter personalgruppe og per 1 000 innbyggere i 2021.</t>
    </r>
  </si>
  <si>
    <t>Totalt FoU-personale, forskere/faglig personale og personale med doktorgrad etter fylke og sektor for utførelse i 2021.</t>
  </si>
  <si>
    <t>Totalt kvinnelig FoU-personale</t>
  </si>
  <si>
    <t>Forskere/ faglig personale, kvinner</t>
  </si>
  <si>
    <t>Totalt mannlig FoU-personale</t>
  </si>
  <si>
    <t>Forskere/ faglig personale, menn</t>
  </si>
  <si>
    <t>Mannlig FoU-personale og forskerpersonale etter fylke og utførende sektor i 2021.</t>
  </si>
  <si>
    <t>Kvinnelig FoU-personale og forskerpersonale etter fylke og utførende sektor  i 2021.</t>
  </si>
  <si>
    <t>Hovedtall for næringslivets FoU-virksomhet etter fylke i 2021.</t>
  </si>
  <si>
    <r>
      <t>FoU-årsverk utført av forskere/faglig personale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 xml:space="preserve"> Antall</t>
    </r>
  </si>
  <si>
    <r>
      <t>Kostnader til egenutført FoU per sysselsatt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 xml:space="preserve">
i næringslivet 
1 000 kr</t>
    </r>
  </si>
  <si>
    <t>Sist oppdatert 16.06.2023</t>
  </si>
  <si>
    <t>Hovedtall for instituttsektorens FoU-virksomhet etter fylke i 2021.</t>
  </si>
  <si>
    <t>Sist oppdatert 19.06.2023</t>
  </si>
  <si>
    <t>Hovedtall for universitets- og høgskolesektorens FoU-virksomhet etter fylke i 2021.</t>
  </si>
  <si>
    <t>Hovedtall for helseforetakenes FoU-virksomhet etter fylke i 2021.¹</t>
  </si>
  <si>
    <r>
      <rPr>
        <vertAlign val="superscript"/>
        <sz val="8"/>
        <rFont val="Arial"/>
        <family val="2"/>
      </rPr>
      <t xml:space="preserve">1 </t>
    </r>
    <r>
      <rPr>
        <sz val="8"/>
        <rFont val="Arial"/>
        <family val="2"/>
      </rPr>
      <t>Sysselsatte etter bosted i 4. kvartal 2021.</t>
    </r>
  </si>
  <si>
    <t xml:space="preserve">høyere utdanning etter fylke i 2021. </t>
  </si>
  <si>
    <r>
      <t>FoU-utgifter som andel av regionalt nasjonalregnskap etter fylke og utførende sektor</t>
    </r>
    <r>
      <rPr>
        <b/>
        <sz val="12"/>
        <color indexed="12"/>
        <rFont val="Calibri"/>
        <family val="2"/>
      </rPr>
      <t>¹</t>
    </r>
    <r>
      <rPr>
        <b/>
        <sz val="12"/>
        <color indexed="12"/>
        <rFont val="Arial"/>
        <family val="2"/>
      </rPr>
      <t xml:space="preserve">  i 2021.</t>
    </r>
  </si>
  <si>
    <t>² Bruttoprodukt for 2020. Oppdateres november 2023.</t>
  </si>
  <si>
    <t>Næringslivets innovasjonsvirksomhet etter fylke i 2018–2020.</t>
  </si>
  <si>
    <t>Sist oppdatert 22.06.2023</t>
  </si>
  <si>
    <t>Sist oppdatert 26.06.2023</t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</si>
  <si>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Gjelder foretak med 10+ ansatte. For næringslivet er det oppgitt vektede tall, summen av fykestallene vil avvike fra totaltsummen.</t>
    </r>
  </si>
  <si>
    <t>Kilde: SSB, Innovasjonsundersøkelsen 2018</t>
  </si>
  <si>
    <t>Kilde: SSB, Innovasjonsundersøkelsen 2020</t>
  </si>
  <si>
    <r>
      <t>Totale FoU-utgifter i 2021 etter sektor for utførelse, og FoU-utgifter per innbygger, etter forskningsfondsregion</t>
    </r>
    <r>
      <rPr>
        <b/>
        <vertAlign val="superscript"/>
        <sz val="12"/>
        <color rgb="FF0000FF"/>
        <rFont val="Arial"/>
        <family val="2"/>
      </rPr>
      <t>1</t>
    </r>
    <r>
      <rPr>
        <b/>
        <sz val="12"/>
        <color indexed="12"/>
        <rFont val="Arial"/>
        <family val="2"/>
      </rPr>
      <t xml:space="preserve"> og fylke. Mill. kr.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</si>
</sst>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_ * #,##0.00_ ;_ * \-#,##0.00_ ;_ * &quot;-&quot;??_ ;_ @_ "/>
    <numFmt numFmtId="165" formatCode="#,##0.0"/>
    <numFmt numFmtId="166" formatCode="_ * #,##0.0_ ;_ * \-#,##0.0_ ;_ * &quot;-&quot;??_ ;_ @_ "/>
    <numFmt numFmtId="167" formatCode="_ * #,##0_ ;_ * \-#,##0_ ;_ * &quot;-&quot;??_ ;_ @_ "/>
    <numFmt numFmtId="168" formatCode="0.0"/>
    <numFmt numFmtId="169" formatCode="0.0\ %"/>
    <numFmt numFmtId="170" formatCode="#,##0.000"/>
    <numFmt numFmtId="171" formatCode="_ * #,##0.0000_ ;_ * \-#,##0.0000_ ;_ * &quot;-&quot;??_ ;_ @_ "/>
    <numFmt numFmtId="172" formatCode="_-* #,##0.0000_-;\-* #,##0.0000_-;_-* &quot;-&quot;????_-;_-@_-"/>
    <numFmt numFmtId="173" formatCode="_ * #,##0.000_ ;_ * \-#,##0.000_ ;_ * &quot;-&quot;??_ ;_ @_ "/>
  </numFmts>
  <fonts count="8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9"/>
      <name val="Arial"/>
      <family val="2"/>
    </font>
    <font>
      <b/>
      <sz val="14"/>
      <color indexed="53"/>
      <name val="Arial"/>
      <family val="2"/>
    </font>
    <font>
      <b/>
      <sz val="14"/>
      <color indexed="10"/>
      <name val="Arial"/>
      <family val="2"/>
    </font>
    <font>
      <b/>
      <sz val="12"/>
      <color indexed="12"/>
      <name val="Arial"/>
      <family val="2"/>
    </font>
    <font>
      <sz val="11"/>
      <name val="Arial"/>
      <family val="2"/>
    </font>
    <font>
      <vertAlign val="superscript"/>
      <sz val="11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i/>
      <sz val="8"/>
      <name val="Arial"/>
      <family val="2"/>
    </font>
    <font>
      <vertAlign val="superscript"/>
      <sz val="8"/>
      <name val="Arial"/>
      <family val="2"/>
    </font>
    <font>
      <sz val="8"/>
      <name val="Arial"/>
      <family val="2"/>
    </font>
    <font>
      <sz val="10"/>
      <color rgb="FF00B050"/>
      <name val="Arial"/>
      <family val="2"/>
    </font>
    <font>
      <sz val="7"/>
      <name val="Courier New"/>
      <family val="3"/>
    </font>
    <font>
      <sz val="8"/>
      <color indexed="10"/>
      <name val="Arial"/>
      <family val="2"/>
    </font>
    <font>
      <b/>
      <sz val="8"/>
      <name val="Arial"/>
      <family val="2"/>
    </font>
    <font>
      <b/>
      <sz val="8"/>
      <color rgb="FFFF0000"/>
      <name val="Arial"/>
      <family val="2"/>
    </font>
    <font>
      <b/>
      <sz val="12"/>
      <color indexed="53"/>
      <name val="Arial"/>
      <family val="2"/>
    </font>
    <font>
      <b/>
      <sz val="10"/>
      <color indexed="12"/>
      <name val="Arial"/>
      <family val="2"/>
    </font>
    <font>
      <sz val="14"/>
      <color indexed="10"/>
      <name val="Arial"/>
      <family val="2"/>
    </font>
    <font>
      <sz val="12"/>
      <color indexed="12"/>
      <name val="Arial"/>
      <family val="2"/>
    </font>
    <font>
      <sz val="10"/>
      <name val="Verdana"/>
      <family val="2"/>
    </font>
    <font>
      <sz val="8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b/>
      <sz val="14"/>
      <name val="Arial"/>
      <family val="2"/>
    </font>
    <font>
      <b/>
      <vertAlign val="superscript"/>
      <sz val="10"/>
      <color indexed="8"/>
      <name val="Arial"/>
      <family val="2"/>
    </font>
    <font>
      <b/>
      <sz val="10"/>
      <color rgb="FFFF0000"/>
      <name val="Arial"/>
      <family val="2"/>
    </font>
    <font>
      <vertAlign val="superscript"/>
      <sz val="8"/>
      <color indexed="8"/>
      <name val="Arial"/>
      <family val="2"/>
    </font>
    <font>
      <sz val="10"/>
      <color theme="0"/>
      <name val="Arial"/>
      <family val="2"/>
    </font>
    <font>
      <sz val="11"/>
      <color rgb="FF000000"/>
      <name val="Calibri"/>
      <family val="2"/>
    </font>
    <font>
      <b/>
      <sz val="14"/>
      <color rgb="FFFF0000"/>
      <name val="Arial"/>
      <family val="2"/>
    </font>
    <font>
      <i/>
      <sz val="10"/>
      <name val="Arial"/>
      <family val="2"/>
    </font>
    <font>
      <vertAlign val="superscript"/>
      <sz val="10"/>
      <name val="Arial"/>
      <family val="2"/>
    </font>
    <font>
      <b/>
      <sz val="10"/>
      <name val="Verdana"/>
      <family val="2"/>
    </font>
    <font>
      <vertAlign val="superscript"/>
      <sz val="10"/>
      <color indexed="8"/>
      <name val="Arial"/>
      <family val="2"/>
    </font>
    <font>
      <i/>
      <u/>
      <sz val="10"/>
      <color theme="10"/>
      <name val="Arial"/>
      <family val="2"/>
    </font>
    <font>
      <b/>
      <sz val="12"/>
      <color indexed="12"/>
      <name val="Calibri"/>
      <family val="2"/>
    </font>
    <font>
      <sz val="8"/>
      <color indexed="8"/>
      <name val="Calibri"/>
      <family val="2"/>
    </font>
    <font>
      <i/>
      <sz val="8"/>
      <color rgb="FFFF0000"/>
      <name val="Arial"/>
      <family val="2"/>
    </font>
    <font>
      <b/>
      <sz val="12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8"/>
      <color theme="3"/>
      <name val="Cambria"/>
      <family val="2"/>
      <scheme val="major"/>
    </font>
    <font>
      <sz val="10"/>
      <name val="Arial"/>
      <family val="2"/>
    </font>
    <font>
      <sz val="8"/>
      <name val="Calibri"/>
      <family val="2"/>
    </font>
    <font>
      <vertAlign val="superscript"/>
      <sz val="8"/>
      <color rgb="FF000000"/>
      <name val="Arial"/>
      <family val="2"/>
    </font>
    <font>
      <b/>
      <vertAlign val="superscript"/>
      <sz val="12"/>
      <color rgb="FF0000FF"/>
      <name val="Arial"/>
      <family val="2"/>
    </font>
    <font>
      <vertAlign val="superscript"/>
      <sz val="8"/>
      <color rgb="FF000000"/>
      <name val="Calibri"/>
      <family val="2"/>
    </font>
  </fonts>
  <fills count="5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FF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62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 style="thin">
        <color indexed="10"/>
      </top>
      <bottom/>
      <diagonal/>
    </border>
    <border>
      <left/>
      <right style="thin">
        <color indexed="10"/>
      </right>
      <top/>
      <bottom/>
      <diagonal/>
    </border>
    <border>
      <left style="thin">
        <color indexed="10"/>
      </left>
      <right style="thin">
        <color indexed="10"/>
      </right>
      <top/>
      <bottom/>
      <diagonal/>
    </border>
    <border>
      <left style="thin">
        <color indexed="10"/>
      </left>
      <right/>
      <top/>
      <bottom/>
      <diagonal/>
    </border>
    <border>
      <left/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/>
      <top/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/>
      <right/>
      <top style="thin">
        <color indexed="10"/>
      </top>
      <bottom/>
      <diagonal/>
    </border>
    <border>
      <left/>
      <right/>
      <top style="thin">
        <color indexed="10"/>
      </top>
      <bottom style="thin">
        <color indexed="1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1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 style="thin">
        <color rgb="FFFF0000"/>
      </right>
      <top/>
      <bottom/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/>
      <bottom/>
      <diagonal/>
    </border>
    <border>
      <left style="thin">
        <color rgb="FFFF0000"/>
      </left>
      <right/>
      <top style="thin">
        <color rgb="FFFF0000"/>
      </top>
      <bottom/>
      <diagonal/>
    </border>
    <border>
      <left/>
      <right style="thin">
        <color rgb="FFFF0000"/>
      </right>
      <top style="thin">
        <color rgb="FFFF0000"/>
      </top>
      <bottom/>
      <diagonal/>
    </border>
    <border>
      <left/>
      <right style="thin">
        <color rgb="FFFF0000"/>
      </right>
      <top/>
      <bottom/>
      <diagonal/>
    </border>
    <border>
      <left style="thin">
        <color rgb="FFFF0000"/>
      </left>
      <right style="thin">
        <color indexed="10"/>
      </right>
      <top/>
      <bottom/>
      <diagonal/>
    </border>
    <border>
      <left style="thin">
        <color indexed="10"/>
      </left>
      <right style="thin">
        <color rgb="FFFF0000"/>
      </right>
      <top/>
      <bottom/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 style="thin">
        <color rgb="FFFF0000"/>
      </left>
      <right style="thin">
        <color indexed="10"/>
      </right>
      <top/>
      <bottom style="thin">
        <color rgb="FFFF0000"/>
      </bottom>
      <diagonal/>
    </border>
    <border>
      <left style="thin">
        <color indexed="10"/>
      </left>
      <right style="thin">
        <color indexed="10"/>
      </right>
      <top/>
      <bottom style="thin">
        <color rgb="FFFF0000"/>
      </bottom>
      <diagonal/>
    </border>
    <border>
      <left style="thin">
        <color indexed="10"/>
      </left>
      <right style="thin">
        <color rgb="FFFF0000"/>
      </right>
      <top/>
      <bottom style="thin">
        <color rgb="FFFF0000"/>
      </bottom>
      <diagonal/>
    </border>
    <border>
      <left/>
      <right style="thin">
        <color indexed="10"/>
      </right>
      <top/>
      <bottom style="thin">
        <color rgb="FFFF0000"/>
      </bottom>
      <diagonal/>
    </border>
    <border>
      <left style="thin">
        <color indexed="10"/>
      </left>
      <right/>
      <top/>
      <bottom style="thin">
        <color rgb="FFFF0000"/>
      </bottom>
      <diagonal/>
    </border>
    <border>
      <left style="thin">
        <color indexed="10"/>
      </left>
      <right style="thin">
        <color rgb="FFFF0000"/>
      </right>
      <top/>
      <bottom style="thin">
        <color indexed="10"/>
      </bottom>
      <diagonal/>
    </border>
    <border>
      <left style="thin">
        <color indexed="10"/>
      </left>
      <right style="thin">
        <color rgb="FFFF0000"/>
      </right>
      <top style="thin">
        <color indexed="10"/>
      </top>
      <bottom/>
      <diagonal/>
    </border>
    <border>
      <left style="thin">
        <color rgb="FFFF0000"/>
      </left>
      <right style="thin">
        <color rgb="FFFF0000"/>
      </right>
      <top style="thin">
        <color indexed="10"/>
      </top>
      <bottom/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/>
      <top/>
      <bottom style="thin">
        <color rgb="FFFF0000"/>
      </bottom>
      <diagonal/>
    </border>
    <border>
      <left style="thin">
        <color rgb="FFFF0000"/>
      </left>
      <right style="thin">
        <color indexed="10"/>
      </right>
      <top style="thin">
        <color rgb="FFFF0000"/>
      </top>
      <bottom/>
      <diagonal/>
    </border>
  </borders>
  <cellStyleXfs count="170">
    <xf numFmtId="0" fontId="0" fillId="3" borderId="0"/>
    <xf numFmtId="164" fontId="10" fillId="0" borderId="0" applyFont="0" applyFill="0" applyBorder="0" applyAlignment="0" applyProtection="0"/>
    <xf numFmtId="0" fontId="5" fillId="0" borderId="0"/>
    <xf numFmtId="0" fontId="7" fillId="0" borderId="0">
      <alignment horizontal="left"/>
    </xf>
    <xf numFmtId="0" fontId="8" fillId="0" borderId="1">
      <alignment horizontal="right" vertical="center"/>
    </xf>
    <xf numFmtId="0" fontId="10" fillId="0" borderId="5">
      <alignment vertical="center"/>
    </xf>
    <xf numFmtId="1" fontId="13" fillId="0" borderId="5"/>
    <xf numFmtId="0" fontId="14" fillId="0" borderId="0"/>
    <xf numFmtId="0" fontId="16" fillId="0" borderId="0"/>
    <xf numFmtId="0" fontId="22" fillId="0" borderId="0"/>
    <xf numFmtId="0" fontId="23" fillId="0" borderId="0"/>
    <xf numFmtId="164" fontId="10" fillId="0" borderId="0" applyFont="0" applyFill="0" applyBorder="0" applyAlignment="0" applyProtection="0"/>
    <xf numFmtId="0" fontId="28" fillId="4" borderId="0" applyNumberFormat="0" applyBorder="0" applyAlignment="0" applyProtection="0"/>
    <xf numFmtId="0" fontId="28" fillId="5" borderId="0" applyNumberFormat="0" applyBorder="0" applyAlignment="0" applyProtection="0"/>
    <xf numFmtId="0" fontId="28" fillId="6" borderId="0" applyNumberFormat="0" applyBorder="0" applyAlignment="0" applyProtection="0"/>
    <xf numFmtId="0" fontId="28" fillId="7" borderId="0" applyNumberFormat="0" applyBorder="0" applyAlignment="0" applyProtection="0"/>
    <xf numFmtId="0" fontId="28" fillId="8" borderId="0" applyNumberFormat="0" applyBorder="0" applyAlignment="0" applyProtection="0"/>
    <xf numFmtId="0" fontId="28" fillId="9" borderId="0" applyNumberFormat="0" applyBorder="0" applyAlignment="0" applyProtection="0"/>
    <xf numFmtId="0" fontId="28" fillId="10" borderId="0" applyNumberFormat="0" applyBorder="0" applyAlignment="0" applyProtection="0"/>
    <xf numFmtId="0" fontId="28" fillId="11" borderId="0" applyNumberFormat="0" applyBorder="0" applyAlignment="0" applyProtection="0"/>
    <xf numFmtId="0" fontId="28" fillId="12" borderId="0" applyNumberFormat="0" applyBorder="0" applyAlignment="0" applyProtection="0"/>
    <xf numFmtId="0" fontId="28" fillId="7" borderId="0" applyNumberFormat="0" applyBorder="0" applyAlignment="0" applyProtection="0"/>
    <xf numFmtId="0" fontId="28" fillId="10" borderId="0" applyNumberFormat="0" applyBorder="0" applyAlignment="0" applyProtection="0"/>
    <xf numFmtId="0" fontId="28" fillId="13" borderId="0" applyNumberFormat="0" applyBorder="0" applyAlignment="0" applyProtection="0"/>
    <xf numFmtId="0" fontId="29" fillId="14" borderId="0" applyNumberFormat="0" applyBorder="0" applyAlignment="0" applyProtection="0"/>
    <xf numFmtId="0" fontId="29" fillId="11" borderId="0" applyNumberFormat="0" applyBorder="0" applyAlignment="0" applyProtection="0"/>
    <xf numFmtId="0" fontId="29" fillId="12" borderId="0" applyNumberFormat="0" applyBorder="0" applyAlignment="0" applyProtection="0"/>
    <xf numFmtId="0" fontId="29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17" borderId="0" applyNumberFormat="0" applyBorder="0" applyAlignment="0" applyProtection="0"/>
    <xf numFmtId="0" fontId="29" fillId="18" borderId="0" applyNumberFormat="0" applyBorder="0" applyAlignment="0" applyProtection="0"/>
    <xf numFmtId="0" fontId="29" fillId="19" borderId="0" applyNumberFormat="0" applyBorder="0" applyAlignment="0" applyProtection="0"/>
    <xf numFmtId="0" fontId="29" fillId="20" borderId="0" applyNumberFormat="0" applyBorder="0" applyAlignment="0" applyProtection="0"/>
    <xf numFmtId="0" fontId="29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21" borderId="0" applyNumberFormat="0" applyBorder="0" applyAlignment="0" applyProtection="0"/>
    <xf numFmtId="0" fontId="30" fillId="5" borderId="0" applyNumberFormat="0" applyBorder="0" applyAlignment="0" applyProtection="0"/>
    <xf numFmtId="0" fontId="31" fillId="22" borderId="16" applyNumberFormat="0" applyAlignment="0" applyProtection="0"/>
    <xf numFmtId="0" fontId="32" fillId="23" borderId="17" applyNumberFormat="0" applyAlignment="0" applyProtection="0"/>
    <xf numFmtId="0" fontId="33" fillId="0" borderId="0" applyNumberFormat="0" applyFill="0" applyBorder="0" applyAlignment="0" applyProtection="0"/>
    <xf numFmtId="0" fontId="34" fillId="6" borderId="0" applyNumberFormat="0" applyBorder="0" applyAlignment="0" applyProtection="0"/>
    <xf numFmtId="0" fontId="35" fillId="0" borderId="18" applyNumberFormat="0" applyFill="0" applyAlignment="0" applyProtection="0"/>
    <xf numFmtId="0" fontId="36" fillId="0" borderId="19" applyNumberFormat="0" applyFill="0" applyAlignment="0" applyProtection="0"/>
    <xf numFmtId="0" fontId="37" fillId="0" borderId="20" applyNumberFormat="0" applyFill="0" applyAlignment="0" applyProtection="0"/>
    <xf numFmtId="0" fontId="37" fillId="0" borderId="0" applyNumberFormat="0" applyFill="0" applyBorder="0" applyAlignment="0" applyProtection="0"/>
    <xf numFmtId="0" fontId="38" fillId="9" borderId="16" applyNumberFormat="0" applyAlignment="0" applyProtection="0"/>
    <xf numFmtId="0" fontId="39" fillId="0" borderId="21" applyNumberFormat="0" applyFill="0" applyAlignment="0" applyProtection="0"/>
    <xf numFmtId="0" fontId="40" fillId="24" borderId="0" applyNumberFormat="0" applyBorder="0" applyAlignment="0" applyProtection="0"/>
    <xf numFmtId="0" fontId="10" fillId="25" borderId="22" applyNumberFormat="0" applyFont="0" applyAlignment="0" applyProtection="0"/>
    <xf numFmtId="0" fontId="41" fillId="22" borderId="23" applyNumberFormat="0" applyAlignment="0" applyProtection="0"/>
    <xf numFmtId="0" fontId="10" fillId="0" borderId="0"/>
    <xf numFmtId="0" fontId="42" fillId="0" borderId="0" applyNumberFormat="0" applyFill="0" applyBorder="0" applyAlignment="0" applyProtection="0"/>
    <xf numFmtId="0" fontId="43" fillId="0" borderId="24" applyNumberFormat="0" applyFill="0" applyAlignment="0" applyProtection="0"/>
    <xf numFmtId="0" fontId="44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9" fontId="10" fillId="0" borderId="0" applyFont="0" applyFill="0" applyBorder="0" applyAlignment="0" applyProtection="0"/>
    <xf numFmtId="0" fontId="63" fillId="0" borderId="50" applyNumberFormat="0" applyFill="0" applyAlignment="0" applyProtection="0"/>
    <xf numFmtId="0" fontId="64" fillId="0" borderId="51" applyNumberFormat="0" applyFill="0" applyAlignment="0" applyProtection="0"/>
    <xf numFmtId="0" fontId="65" fillId="0" borderId="52" applyNumberFormat="0" applyFill="0" applyAlignment="0" applyProtection="0"/>
    <xf numFmtId="0" fontId="65" fillId="0" borderId="0" applyNumberFormat="0" applyFill="0" applyBorder="0" applyAlignment="0" applyProtection="0"/>
    <xf numFmtId="0" fontId="66" fillId="27" borderId="0" applyNumberFormat="0" applyBorder="0" applyAlignment="0" applyProtection="0"/>
    <xf numFmtId="0" fontId="67" fillId="28" borderId="0" applyNumberFormat="0" applyBorder="0" applyAlignment="0" applyProtection="0"/>
    <xf numFmtId="0" fontId="68" fillId="29" borderId="0" applyNumberFormat="0" applyBorder="0" applyAlignment="0" applyProtection="0"/>
    <xf numFmtId="0" fontId="69" fillId="30" borderId="53" applyNumberFormat="0" applyAlignment="0" applyProtection="0"/>
    <xf numFmtId="0" fontId="70" fillId="31" borderId="54" applyNumberFormat="0" applyAlignment="0" applyProtection="0"/>
    <xf numFmtId="0" fontId="71" fillId="31" borderId="53" applyNumberFormat="0" applyAlignment="0" applyProtection="0"/>
    <xf numFmtId="0" fontId="72" fillId="0" borderId="55" applyNumberFormat="0" applyFill="0" applyAlignment="0" applyProtection="0"/>
    <xf numFmtId="0" fontId="73" fillId="32" borderId="56" applyNumberFormat="0" applyAlignment="0" applyProtection="0"/>
    <xf numFmtId="0" fontId="7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6" fillId="0" borderId="58" applyNumberFormat="0" applyFill="0" applyAlignment="0" applyProtection="0"/>
    <xf numFmtId="0" fontId="77" fillId="34" borderId="0" applyNumberFormat="0" applyBorder="0" applyAlignment="0" applyProtection="0"/>
    <xf numFmtId="0" fontId="3" fillId="35" borderId="0" applyNumberFormat="0" applyBorder="0" applyAlignment="0" applyProtection="0"/>
    <xf numFmtId="0" fontId="3" fillId="36" borderId="0" applyNumberFormat="0" applyBorder="0" applyAlignment="0" applyProtection="0"/>
    <xf numFmtId="0" fontId="77" fillId="37" borderId="0" applyNumberFormat="0" applyBorder="0" applyAlignment="0" applyProtection="0"/>
    <xf numFmtId="0" fontId="77" fillId="38" borderId="0" applyNumberFormat="0" applyBorder="0" applyAlignment="0" applyProtection="0"/>
    <xf numFmtId="0" fontId="3" fillId="39" borderId="0" applyNumberFormat="0" applyBorder="0" applyAlignment="0" applyProtection="0"/>
    <xf numFmtId="0" fontId="3" fillId="40" borderId="0" applyNumberFormat="0" applyBorder="0" applyAlignment="0" applyProtection="0"/>
    <xf numFmtId="0" fontId="77" fillId="41" borderId="0" applyNumberFormat="0" applyBorder="0" applyAlignment="0" applyProtection="0"/>
    <xf numFmtId="0" fontId="77" fillId="42" borderId="0" applyNumberFormat="0" applyBorder="0" applyAlignment="0" applyProtection="0"/>
    <xf numFmtId="0" fontId="3" fillId="43" borderId="0" applyNumberFormat="0" applyBorder="0" applyAlignment="0" applyProtection="0"/>
    <xf numFmtId="0" fontId="3" fillId="44" borderId="0" applyNumberFormat="0" applyBorder="0" applyAlignment="0" applyProtection="0"/>
    <xf numFmtId="0" fontId="77" fillId="45" borderId="0" applyNumberFormat="0" applyBorder="0" applyAlignment="0" applyProtection="0"/>
    <xf numFmtId="0" fontId="77" fillId="46" borderId="0" applyNumberFormat="0" applyBorder="0" applyAlignment="0" applyProtection="0"/>
    <xf numFmtId="0" fontId="3" fillId="47" borderId="0" applyNumberFormat="0" applyBorder="0" applyAlignment="0" applyProtection="0"/>
    <xf numFmtId="0" fontId="3" fillId="48" borderId="0" applyNumberFormat="0" applyBorder="0" applyAlignment="0" applyProtection="0"/>
    <xf numFmtId="0" fontId="77" fillId="49" borderId="0" applyNumberFormat="0" applyBorder="0" applyAlignment="0" applyProtection="0"/>
    <xf numFmtId="0" fontId="77" fillId="50" borderId="0" applyNumberFormat="0" applyBorder="0" applyAlignment="0" applyProtection="0"/>
    <xf numFmtId="0" fontId="3" fillId="51" borderId="0" applyNumberFormat="0" applyBorder="0" applyAlignment="0" applyProtection="0"/>
    <xf numFmtId="0" fontId="3" fillId="52" borderId="0" applyNumberFormat="0" applyBorder="0" applyAlignment="0" applyProtection="0"/>
    <xf numFmtId="0" fontId="77" fillId="53" borderId="0" applyNumberFormat="0" applyBorder="0" applyAlignment="0" applyProtection="0"/>
    <xf numFmtId="0" fontId="77" fillId="54" borderId="0" applyNumberFormat="0" applyBorder="0" applyAlignment="0" applyProtection="0"/>
    <xf numFmtId="0" fontId="3" fillId="55" borderId="0" applyNumberFormat="0" applyBorder="0" applyAlignment="0" applyProtection="0"/>
    <xf numFmtId="0" fontId="3" fillId="56" borderId="0" applyNumberFormat="0" applyBorder="0" applyAlignment="0" applyProtection="0"/>
    <xf numFmtId="0" fontId="77" fillId="57" borderId="0" applyNumberFormat="0" applyBorder="0" applyAlignment="0" applyProtection="0"/>
    <xf numFmtId="0" fontId="78" fillId="0" borderId="0" applyNumberFormat="0" applyFill="0" applyBorder="0" applyAlignment="0" applyProtection="0"/>
    <xf numFmtId="0" fontId="3" fillId="33" borderId="57" applyNumberFormat="0" applyFont="0" applyAlignment="0" applyProtection="0"/>
    <xf numFmtId="0" fontId="79" fillId="0" borderId="0" applyNumberFormat="0" applyFill="0" applyBorder="0" applyAlignment="0" applyProtection="0"/>
    <xf numFmtId="0" fontId="2" fillId="33" borderId="57" applyNumberFormat="0" applyFont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43" borderId="0" applyNumberFormat="0" applyBorder="0" applyAlignment="0" applyProtection="0"/>
    <xf numFmtId="0" fontId="2" fillId="44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7" borderId="0" applyNumberFormat="0" applyBorder="0" applyAlignment="0" applyProtection="0"/>
    <xf numFmtId="0" fontId="1" fillId="48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1" fillId="55" borderId="0" applyNumberFormat="0" applyBorder="0" applyAlignment="0" applyProtection="0"/>
    <xf numFmtId="0" fontId="1" fillId="56" borderId="0" applyNumberFormat="0" applyBorder="0" applyAlignment="0" applyProtection="0"/>
    <xf numFmtId="0" fontId="1" fillId="33" borderId="57" applyNumberFormat="0" applyFont="0" applyAlignment="0" applyProtection="0"/>
    <xf numFmtId="0" fontId="1" fillId="33" borderId="57" applyNumberFormat="0" applyFont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7" borderId="0" applyNumberFormat="0" applyBorder="0" applyAlignment="0" applyProtection="0"/>
    <xf numFmtId="0" fontId="1" fillId="48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1" fillId="55" borderId="0" applyNumberFormat="0" applyBorder="0" applyAlignment="0" applyProtection="0"/>
    <xf numFmtId="0" fontId="1" fillId="56" borderId="0" applyNumberFormat="0" applyBorder="0" applyAlignment="0" applyProtection="0"/>
    <xf numFmtId="0" fontId="1" fillId="33" borderId="57" applyNumberFormat="0" applyFont="0" applyAlignment="0" applyProtection="0"/>
    <xf numFmtId="164" fontId="10" fillId="0" borderId="0" applyFont="0" applyFill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7" borderId="0" applyNumberFormat="0" applyBorder="0" applyAlignment="0" applyProtection="0"/>
    <xf numFmtId="0" fontId="1" fillId="48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1" fillId="55" borderId="0" applyNumberFormat="0" applyBorder="0" applyAlignment="0" applyProtection="0"/>
    <xf numFmtId="0" fontId="1" fillId="56" borderId="0" applyNumberFormat="0" applyBorder="0" applyAlignment="0" applyProtection="0"/>
    <xf numFmtId="0" fontId="1" fillId="35" borderId="0" applyNumberFormat="0" applyBorder="0" applyAlignment="0" applyProtection="0"/>
    <xf numFmtId="0" fontId="1" fillId="39" borderId="0" applyNumberFormat="0" applyBorder="0" applyAlignment="0" applyProtection="0"/>
    <xf numFmtId="0" fontId="1" fillId="43" borderId="0" applyNumberFormat="0" applyBorder="0" applyAlignment="0" applyProtection="0"/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36" borderId="0" applyNumberFormat="0" applyBorder="0" applyAlignment="0" applyProtection="0"/>
    <xf numFmtId="0" fontId="1" fillId="40" borderId="0" applyNumberFormat="0" applyBorder="0" applyAlignment="0" applyProtection="0"/>
    <xf numFmtId="0" fontId="1" fillId="44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9" fontId="80" fillId="0" borderId="0" applyFont="0" applyFill="0" applyBorder="0" applyAlignment="0" applyProtection="0"/>
    <xf numFmtId="0" fontId="10" fillId="0" borderId="0"/>
    <xf numFmtId="0" fontId="10" fillId="3" borderId="0"/>
    <xf numFmtId="0" fontId="52" fillId="0" borderId="0" applyBorder="0"/>
    <xf numFmtId="0" fontId="10" fillId="0" borderId="0"/>
  </cellStyleXfs>
  <cellXfs count="360">
    <xf numFmtId="0" fontId="0" fillId="3" borderId="0" xfId="0"/>
    <xf numFmtId="0" fontId="4" fillId="2" borderId="0" xfId="0" applyFont="1" applyFill="1"/>
    <xf numFmtId="0" fontId="0" fillId="2" borderId="0" xfId="0" applyFill="1"/>
    <xf numFmtId="0" fontId="6" fillId="2" borderId="0" xfId="2" applyFont="1" applyFill="1"/>
    <xf numFmtId="0" fontId="6" fillId="2" borderId="0" xfId="0" applyFont="1" applyFill="1"/>
    <xf numFmtId="0" fontId="7" fillId="2" borderId="0" xfId="3" applyFill="1">
      <alignment horizontal="left"/>
    </xf>
    <xf numFmtId="0" fontId="8" fillId="2" borderId="5" xfId="4" applyFill="1" applyBorder="1" applyAlignment="1">
      <alignment horizontal="left"/>
    </xf>
    <xf numFmtId="0" fontId="8" fillId="2" borderId="6" xfId="4" applyFill="1" applyBorder="1" applyAlignment="1">
      <alignment horizontal="right" wrapText="1"/>
    </xf>
    <xf numFmtId="0" fontId="8" fillId="2" borderId="8" xfId="4" applyFill="1" applyBorder="1" applyAlignment="1">
      <alignment horizontal="left"/>
    </xf>
    <xf numFmtId="0" fontId="10" fillId="2" borderId="0" xfId="0" applyFont="1" applyFill="1" applyAlignment="1">
      <alignment horizontal="right"/>
    </xf>
    <xf numFmtId="0" fontId="10" fillId="2" borderId="5" xfId="5" applyFill="1">
      <alignment vertical="center"/>
    </xf>
    <xf numFmtId="165" fontId="0" fillId="2" borderId="0" xfId="0" applyNumberFormat="1" applyFill="1"/>
    <xf numFmtId="3" fontId="10" fillId="2" borderId="0" xfId="5" applyNumberFormat="1" applyFill="1" applyBorder="1" applyAlignment="1"/>
    <xf numFmtId="3" fontId="12" fillId="0" borderId="0" xfId="0" applyNumberFormat="1" applyFont="1" applyFill="1"/>
    <xf numFmtId="3" fontId="10" fillId="2" borderId="0" xfId="0" applyNumberFormat="1" applyFont="1" applyFill="1" applyAlignment="1">
      <alignment wrapText="1"/>
    </xf>
    <xf numFmtId="1" fontId="13" fillId="2" borderId="5" xfId="6" applyFill="1"/>
    <xf numFmtId="166" fontId="13" fillId="2" borderId="0" xfId="1" applyNumberFormat="1" applyFont="1" applyFill="1" applyBorder="1"/>
    <xf numFmtId="166" fontId="13" fillId="2" borderId="0" xfId="0" applyNumberFormat="1" applyFont="1" applyFill="1"/>
    <xf numFmtId="167" fontId="13" fillId="2" borderId="0" xfId="1" applyNumberFormat="1" applyFont="1" applyFill="1" applyBorder="1"/>
    <xf numFmtId="0" fontId="14" fillId="2" borderId="0" xfId="7" applyFill="1"/>
    <xf numFmtId="0" fontId="16" fillId="2" borderId="0" xfId="0" applyFont="1" applyFill="1"/>
    <xf numFmtId="0" fontId="17" fillId="2" borderId="0" xfId="0" applyFont="1" applyFill="1"/>
    <xf numFmtId="0" fontId="18" fillId="2" borderId="0" xfId="0" applyFont="1" applyFill="1"/>
    <xf numFmtId="3" fontId="0" fillId="2" borderId="0" xfId="0" applyNumberFormat="1" applyFill="1"/>
    <xf numFmtId="0" fontId="10" fillId="2" borderId="0" xfId="0" applyFont="1" applyFill="1"/>
    <xf numFmtId="3" fontId="13" fillId="2" borderId="0" xfId="6" applyNumberFormat="1" applyFill="1" applyBorder="1"/>
    <xf numFmtId="0" fontId="13" fillId="2" borderId="0" xfId="0" applyFont="1" applyFill="1"/>
    <xf numFmtId="0" fontId="20" fillId="2" borderId="0" xfId="0" applyFont="1" applyFill="1"/>
    <xf numFmtId="165" fontId="13" fillId="2" borderId="0" xfId="6" applyNumberFormat="1" applyFill="1" applyBorder="1"/>
    <xf numFmtId="0" fontId="19" fillId="2" borderId="0" xfId="0" applyFont="1" applyFill="1"/>
    <xf numFmtId="0" fontId="8" fillId="2" borderId="9" xfId="4" applyFill="1" applyBorder="1" applyAlignment="1">
      <alignment horizontal="right" vertical="top" wrapText="1"/>
    </xf>
    <xf numFmtId="0" fontId="21" fillId="2" borderId="0" xfId="0" applyFont="1" applyFill="1"/>
    <xf numFmtId="167" fontId="21" fillId="2" borderId="0" xfId="1" applyNumberFormat="1" applyFont="1" applyFill="1" applyBorder="1"/>
    <xf numFmtId="0" fontId="15" fillId="2" borderId="0" xfId="8" applyFont="1" applyFill="1"/>
    <xf numFmtId="0" fontId="10" fillId="3" borderId="0" xfId="0" applyFont="1"/>
    <xf numFmtId="1" fontId="10" fillId="3" borderId="0" xfId="0" applyNumberFormat="1" applyFont="1"/>
    <xf numFmtId="0" fontId="6" fillId="3" borderId="0" xfId="0" applyFont="1"/>
    <xf numFmtId="0" fontId="24" fillId="3" borderId="0" xfId="0" applyFont="1"/>
    <xf numFmtId="1" fontId="24" fillId="3" borderId="0" xfId="0" applyNumberFormat="1" applyFont="1"/>
    <xf numFmtId="0" fontId="7" fillId="3" borderId="0" xfId="0" applyFont="1"/>
    <xf numFmtId="0" fontId="25" fillId="3" borderId="0" xfId="0" applyFont="1"/>
    <xf numFmtId="1" fontId="25" fillId="3" borderId="0" xfId="0" applyNumberFormat="1" applyFont="1"/>
    <xf numFmtId="0" fontId="11" fillId="0" borderId="0" xfId="0" applyFont="1" applyFill="1"/>
    <xf numFmtId="0" fontId="12" fillId="0" borderId="0" xfId="0" applyFont="1" applyFill="1"/>
    <xf numFmtId="0" fontId="12" fillId="3" borderId="0" xfId="0" applyFont="1"/>
    <xf numFmtId="0" fontId="27" fillId="3" borderId="0" xfId="0" applyFont="1"/>
    <xf numFmtId="1" fontId="12" fillId="3" borderId="0" xfId="0" applyNumberFormat="1" applyFont="1"/>
    <xf numFmtId="0" fontId="10" fillId="2" borderId="0" xfId="0" applyFont="1" applyFill="1" applyAlignment="1">
      <alignment wrapText="1"/>
    </xf>
    <xf numFmtId="1" fontId="13" fillId="2" borderId="0" xfId="6" applyFill="1" applyBorder="1"/>
    <xf numFmtId="3" fontId="13" fillId="2" borderId="5" xfId="6" applyNumberFormat="1" applyFill="1"/>
    <xf numFmtId="3" fontId="13" fillId="2" borderId="0" xfId="0" applyNumberFormat="1" applyFont="1" applyFill="1"/>
    <xf numFmtId="0" fontId="8" fillId="2" borderId="13" xfId="4" applyFill="1" applyBorder="1" applyAlignment="1">
      <alignment horizontal="left"/>
    </xf>
    <xf numFmtId="0" fontId="8" fillId="2" borderId="25" xfId="4" applyFill="1" applyBorder="1" applyAlignment="1">
      <alignment horizontal="left"/>
    </xf>
    <xf numFmtId="0" fontId="8" fillId="2" borderId="1" xfId="4" applyFill="1" applyAlignment="1">
      <alignment horizontal="right" vertical="top" wrapText="1"/>
    </xf>
    <xf numFmtId="0" fontId="8" fillId="2" borderId="12" xfId="4" applyFill="1" applyBorder="1" applyAlignment="1">
      <alignment horizontal="right" vertical="top" wrapText="1"/>
    </xf>
    <xf numFmtId="1" fontId="26" fillId="3" borderId="0" xfId="0" applyNumberFormat="1" applyFont="1"/>
    <xf numFmtId="0" fontId="45" fillId="3" borderId="0" xfId="0" applyFont="1"/>
    <xf numFmtId="3" fontId="10" fillId="2" borderId="0" xfId="0" applyNumberFormat="1" applyFont="1" applyFill="1"/>
    <xf numFmtId="0" fontId="6" fillId="0" borderId="0" xfId="2" applyFont="1"/>
    <xf numFmtId="0" fontId="13" fillId="3" borderId="26" xfId="0" applyFont="1" applyBorder="1"/>
    <xf numFmtId="0" fontId="0" fillId="3" borderId="15" xfId="0" applyBorder="1"/>
    <xf numFmtId="0" fontId="10" fillId="0" borderId="29" xfId="3" applyFont="1" applyBorder="1">
      <alignment horizontal="left"/>
    </xf>
    <xf numFmtId="3" fontId="13" fillId="2" borderId="6" xfId="6" applyNumberFormat="1" applyFill="1" applyBorder="1"/>
    <xf numFmtId="0" fontId="46" fillId="0" borderId="0" xfId="54"/>
    <xf numFmtId="3" fontId="13" fillId="2" borderId="7" xfId="6" applyNumberFormat="1" applyFill="1" applyBorder="1"/>
    <xf numFmtId="0" fontId="8" fillId="2" borderId="14" xfId="4" applyFill="1" applyBorder="1" applyAlignment="1">
      <alignment horizontal="left"/>
    </xf>
    <xf numFmtId="0" fontId="10" fillId="26" borderId="0" xfId="0" applyFont="1" applyFill="1"/>
    <xf numFmtId="0" fontId="10" fillId="0" borderId="0" xfId="0" applyFont="1" applyFill="1"/>
    <xf numFmtId="0" fontId="47" fillId="0" borderId="0" xfId="0" applyFont="1" applyFill="1"/>
    <xf numFmtId="0" fontId="10" fillId="3" borderId="0" xfId="0" applyFont="1" applyAlignment="1" applyProtection="1">
      <alignment horizontal="left"/>
      <protection locked="0"/>
    </xf>
    <xf numFmtId="2" fontId="13" fillId="3" borderId="0" xfId="0" applyNumberFormat="1" applyFont="1"/>
    <xf numFmtId="0" fontId="0" fillId="3" borderId="0" xfId="0" applyAlignment="1">
      <alignment wrapText="1"/>
    </xf>
    <xf numFmtId="0" fontId="8" fillId="2" borderId="5" xfId="4" applyFill="1" applyBorder="1" applyAlignment="1">
      <alignment horizontal="right" vertical="top" wrapText="1"/>
    </xf>
    <xf numFmtId="2" fontId="10" fillId="3" borderId="35" xfId="0" applyNumberFormat="1" applyFont="1" applyBorder="1"/>
    <xf numFmtId="2" fontId="10" fillId="3" borderId="34" xfId="0" applyNumberFormat="1" applyFont="1" applyBorder="1"/>
    <xf numFmtId="0" fontId="10" fillId="3" borderId="14" xfId="0" applyFont="1" applyBorder="1" applyAlignment="1">
      <alignment horizontal="left" wrapText="1"/>
    </xf>
    <xf numFmtId="1" fontId="10" fillId="3" borderId="1" xfId="0" applyNumberFormat="1" applyFont="1" applyBorder="1" applyAlignment="1">
      <alignment horizontal="right" wrapText="1"/>
    </xf>
    <xf numFmtId="1" fontId="10" fillId="0" borderId="1" xfId="0" applyNumberFormat="1" applyFont="1" applyFill="1" applyBorder="1" applyAlignment="1">
      <alignment horizontal="right" wrapText="1"/>
    </xf>
    <xf numFmtId="0" fontId="10" fillId="3" borderId="12" xfId="0" applyFont="1" applyBorder="1" applyAlignment="1">
      <alignment horizontal="right" wrapText="1"/>
    </xf>
    <xf numFmtId="0" fontId="11" fillId="0" borderId="13" xfId="0" applyFont="1" applyFill="1" applyBorder="1"/>
    <xf numFmtId="3" fontId="11" fillId="0" borderId="6" xfId="0" applyNumberFormat="1" applyFont="1" applyFill="1" applyBorder="1"/>
    <xf numFmtId="3" fontId="11" fillId="0" borderId="6" xfId="0" applyNumberFormat="1" applyFont="1" applyFill="1" applyBorder="1" applyAlignment="1">
      <alignment horizontal="right"/>
    </xf>
    <xf numFmtId="0" fontId="49" fillId="0" borderId="0" xfId="0" applyFont="1" applyFill="1"/>
    <xf numFmtId="3" fontId="49" fillId="0" borderId="6" xfId="0" applyNumberFormat="1" applyFont="1" applyFill="1" applyBorder="1"/>
    <xf numFmtId="3" fontId="12" fillId="0" borderId="6" xfId="0" applyNumberFormat="1" applyFont="1" applyFill="1" applyBorder="1"/>
    <xf numFmtId="3" fontId="12" fillId="0" borderId="6" xfId="0" applyNumberFormat="1" applyFont="1" applyFill="1" applyBorder="1" applyAlignment="1">
      <alignment horizontal="right"/>
    </xf>
    <xf numFmtId="1" fontId="27" fillId="3" borderId="0" xfId="0" applyNumberFormat="1" applyFont="1"/>
    <xf numFmtId="0" fontId="50" fillId="3" borderId="0" xfId="0" applyFont="1"/>
    <xf numFmtId="1" fontId="10" fillId="0" borderId="0" xfId="0" applyNumberFormat="1" applyFont="1" applyFill="1" applyAlignment="1">
      <alignment horizontal="right" wrapText="1"/>
    </xf>
    <xf numFmtId="3" fontId="10" fillId="2" borderId="5" xfId="5" applyNumberFormat="1" applyFill="1" applyAlignment="1"/>
    <xf numFmtId="1" fontId="13" fillId="0" borderId="0" xfId="0" applyNumberFormat="1" applyFont="1" applyFill="1" applyAlignment="1">
      <alignment horizontal="left" wrapText="1"/>
    </xf>
    <xf numFmtId="3" fontId="12" fillId="0" borderId="7" xfId="0" applyNumberFormat="1" applyFont="1" applyFill="1" applyBorder="1" applyAlignment="1">
      <alignment horizontal="right"/>
    </xf>
    <xf numFmtId="0" fontId="13" fillId="2" borderId="7" xfId="3" applyFont="1" applyFill="1" applyBorder="1" applyAlignment="1">
      <alignment vertical="top"/>
    </xf>
    <xf numFmtId="0" fontId="10" fillId="2" borderId="10" xfId="3" applyFont="1" applyFill="1" applyBorder="1" applyAlignment="1">
      <alignment horizontal="right" vertical="top"/>
    </xf>
    <xf numFmtId="0" fontId="7" fillId="2" borderId="36" xfId="3" applyFill="1" applyBorder="1">
      <alignment horizontal="left"/>
    </xf>
    <xf numFmtId="0" fontId="8" fillId="2" borderId="37" xfId="4" applyFill="1" applyBorder="1" applyAlignment="1">
      <alignment horizontal="left"/>
    </xf>
    <xf numFmtId="0" fontId="13" fillId="2" borderId="5" xfId="3" applyFont="1" applyFill="1" applyBorder="1" applyAlignment="1">
      <alignment vertical="top"/>
    </xf>
    <xf numFmtId="0" fontId="8" fillId="2" borderId="38" xfId="4" applyFill="1" applyBorder="1" applyAlignment="1">
      <alignment horizontal="right" wrapText="1"/>
    </xf>
    <xf numFmtId="0" fontId="8" fillId="2" borderId="39" xfId="4" applyFill="1" applyBorder="1" applyAlignment="1">
      <alignment horizontal="right" wrapText="1"/>
    </xf>
    <xf numFmtId="0" fontId="8" fillId="2" borderId="40" xfId="4" applyFill="1" applyBorder="1" applyAlignment="1">
      <alignment horizontal="left"/>
    </xf>
    <xf numFmtId="0" fontId="10" fillId="2" borderId="8" xfId="3" applyFont="1" applyFill="1" applyBorder="1" applyAlignment="1">
      <alignment horizontal="right" vertical="top"/>
    </xf>
    <xf numFmtId="0" fontId="8" fillId="2" borderId="41" xfId="4" applyFill="1" applyBorder="1" applyAlignment="1">
      <alignment horizontal="right" wrapText="1"/>
    </xf>
    <xf numFmtId="0" fontId="8" fillId="2" borderId="42" xfId="4" applyFill="1" applyBorder="1" applyAlignment="1">
      <alignment horizontal="right" wrapText="1"/>
    </xf>
    <xf numFmtId="0" fontId="8" fillId="2" borderId="43" xfId="4" applyFill="1" applyBorder="1" applyAlignment="1">
      <alignment horizontal="right" wrapText="1"/>
    </xf>
    <xf numFmtId="0" fontId="10" fillId="2" borderId="44" xfId="3" applyFont="1" applyFill="1" applyBorder="1" applyAlignment="1">
      <alignment horizontal="right" vertical="top"/>
    </xf>
    <xf numFmtId="0" fontId="10" fillId="2" borderId="42" xfId="3" applyFont="1" applyFill="1" applyBorder="1" applyAlignment="1">
      <alignment horizontal="right" vertical="top"/>
    </xf>
    <xf numFmtId="0" fontId="10" fillId="2" borderId="45" xfId="3" applyFont="1" applyFill="1" applyBorder="1" applyAlignment="1">
      <alignment horizontal="right" vertical="top"/>
    </xf>
    <xf numFmtId="1" fontId="10" fillId="3" borderId="12" xfId="0" applyNumberFormat="1" applyFont="1" applyBorder="1" applyAlignment="1">
      <alignment horizontal="right" wrapText="1"/>
    </xf>
    <xf numFmtId="3" fontId="10" fillId="3" borderId="0" xfId="0" applyNumberFormat="1" applyFont="1"/>
    <xf numFmtId="167" fontId="16" fillId="2" borderId="0" xfId="1" applyNumberFormat="1" applyFont="1" applyFill="1" applyBorder="1"/>
    <xf numFmtId="3" fontId="12" fillId="0" borderId="0" xfId="0" applyNumberFormat="1" applyFont="1" applyFill="1" applyAlignment="1">
      <alignment horizontal="right"/>
    </xf>
    <xf numFmtId="3" fontId="0" fillId="3" borderId="0" xfId="0" applyNumberFormat="1"/>
    <xf numFmtId="0" fontId="51" fillId="2" borderId="0" xfId="0" applyFont="1" applyFill="1"/>
    <xf numFmtId="0" fontId="52" fillId="3" borderId="0" xfId="0" applyFont="1" applyAlignment="1">
      <alignment vertical="center"/>
    </xf>
    <xf numFmtId="0" fontId="52" fillId="3" borderId="0" xfId="0" applyFont="1" applyAlignment="1">
      <alignment horizontal="right" vertical="center"/>
    </xf>
    <xf numFmtId="0" fontId="13" fillId="3" borderId="0" xfId="0" applyFont="1" applyAlignment="1" applyProtection="1">
      <alignment horizontal="left"/>
      <protection locked="0"/>
    </xf>
    <xf numFmtId="3" fontId="13" fillId="3" borderId="0" xfId="0" applyNumberFormat="1" applyFont="1"/>
    <xf numFmtId="165" fontId="13" fillId="0" borderId="0" xfId="0" applyNumberFormat="1" applyFont="1" applyFill="1"/>
    <xf numFmtId="165" fontId="13" fillId="3" borderId="0" xfId="0" applyNumberFormat="1" applyFont="1"/>
    <xf numFmtId="0" fontId="27" fillId="0" borderId="0" xfId="0" applyFont="1" applyFill="1"/>
    <xf numFmtId="0" fontId="14" fillId="26" borderId="0" xfId="0" applyFont="1" applyFill="1"/>
    <xf numFmtId="1" fontId="16" fillId="2" borderId="0" xfId="6" applyFont="1" applyFill="1" applyBorder="1"/>
    <xf numFmtId="0" fontId="14" fillId="0" borderId="0" xfId="7"/>
    <xf numFmtId="3" fontId="13" fillId="2" borderId="0" xfId="5" applyNumberFormat="1" applyFont="1" applyFill="1" applyBorder="1" applyAlignment="1"/>
    <xf numFmtId="0" fontId="53" fillId="2" borderId="0" xfId="2" applyFont="1" applyFill="1"/>
    <xf numFmtId="0" fontId="8" fillId="2" borderId="11" xfId="4" applyFill="1" applyBorder="1" applyAlignment="1">
      <alignment horizontal="left"/>
    </xf>
    <xf numFmtId="0" fontId="8" fillId="2" borderId="1" xfId="4" applyFill="1" applyAlignment="1">
      <alignment horizontal="right" vertical="top"/>
    </xf>
    <xf numFmtId="0" fontId="8" fillId="2" borderId="12" xfId="4" applyFill="1" applyBorder="1" applyAlignment="1">
      <alignment horizontal="right" vertical="top"/>
    </xf>
    <xf numFmtId="0" fontId="13" fillId="2" borderId="0" xfId="0" applyFont="1" applyFill="1" applyAlignment="1">
      <alignment wrapText="1"/>
    </xf>
    <xf numFmtId="0" fontId="54" fillId="2" borderId="0" xfId="0" applyFont="1" applyFill="1" applyAlignment="1">
      <alignment wrapText="1"/>
    </xf>
    <xf numFmtId="0" fontId="13" fillId="2" borderId="5" xfId="5" applyFont="1" applyFill="1">
      <alignment vertical="center"/>
    </xf>
    <xf numFmtId="1" fontId="10" fillId="2" borderId="0" xfId="6" applyFont="1" applyFill="1" applyBorder="1"/>
    <xf numFmtId="0" fontId="8" fillId="0" borderId="12" xfId="4" applyBorder="1" applyAlignment="1">
      <alignment horizontal="right" vertical="top" wrapText="1"/>
    </xf>
    <xf numFmtId="0" fontId="16" fillId="2" borderId="0" xfId="8" applyFill="1"/>
    <xf numFmtId="0" fontId="56" fillId="3" borderId="0" xfId="0" applyFont="1"/>
    <xf numFmtId="3" fontId="56" fillId="3" borderId="0" xfId="0" applyNumberFormat="1" applyFont="1" applyAlignment="1">
      <alignment horizontal="right"/>
    </xf>
    <xf numFmtId="0" fontId="15" fillId="2" borderId="0" xfId="7" applyFont="1" applyFill="1"/>
    <xf numFmtId="0" fontId="58" fillId="0" borderId="0" xfId="54" applyFont="1"/>
    <xf numFmtId="0" fontId="54" fillId="3" borderId="0" xfId="0" applyFont="1"/>
    <xf numFmtId="0" fontId="13" fillId="3" borderId="0" xfId="0" applyFont="1"/>
    <xf numFmtId="0" fontId="7" fillId="0" borderId="0" xfId="3">
      <alignment horizontal="left"/>
    </xf>
    <xf numFmtId="0" fontId="8" fillId="2" borderId="8" xfId="4" applyFill="1" applyBorder="1" applyAlignment="1">
      <alignment horizontal="right" vertical="top" wrapText="1"/>
    </xf>
    <xf numFmtId="0" fontId="8" fillId="2" borderId="37" xfId="4" applyFill="1" applyBorder="1" applyAlignment="1">
      <alignment horizontal="center" vertical="top" wrapText="1"/>
    </xf>
    <xf numFmtId="0" fontId="8" fillId="0" borderId="46" xfId="4" applyBorder="1">
      <alignment horizontal="right" vertical="center"/>
    </xf>
    <xf numFmtId="0" fontId="8" fillId="2" borderId="39" xfId="4" applyFill="1" applyBorder="1" applyAlignment="1">
      <alignment horizontal="right" vertical="top" wrapText="1"/>
    </xf>
    <xf numFmtId="0" fontId="8" fillId="2" borderId="2" xfId="4" applyFill="1" applyBorder="1" applyAlignment="1">
      <alignment horizontal="left" vertical="center"/>
    </xf>
    <xf numFmtId="0" fontId="8" fillId="2" borderId="8" xfId="4" applyFill="1" applyBorder="1" applyAlignment="1">
      <alignment horizontal="left" vertical="center"/>
    </xf>
    <xf numFmtId="0" fontId="7" fillId="2" borderId="2" xfId="3" applyFill="1" applyBorder="1">
      <alignment horizontal="left"/>
    </xf>
    <xf numFmtId="0" fontId="10" fillId="3" borderId="15" xfId="0" applyFont="1" applyBorder="1"/>
    <xf numFmtId="0" fontId="10" fillId="3" borderId="28" xfId="0" applyFont="1" applyBorder="1"/>
    <xf numFmtId="0" fontId="10" fillId="3" borderId="29" xfId="0" applyFont="1" applyBorder="1"/>
    <xf numFmtId="0" fontId="62" fillId="3" borderId="0" xfId="0" applyFont="1"/>
    <xf numFmtId="0" fontId="51" fillId="3" borderId="0" xfId="0" applyFont="1"/>
    <xf numFmtId="3" fontId="10" fillId="2" borderId="6" xfId="5" applyNumberFormat="1" applyFill="1" applyBorder="1" applyAlignment="1"/>
    <xf numFmtId="3" fontId="10" fillId="2" borderId="6" xfId="0" applyNumberFormat="1" applyFont="1" applyFill="1" applyBorder="1" applyAlignment="1">
      <alignment wrapText="1"/>
    </xf>
    <xf numFmtId="2" fontId="10" fillId="3" borderId="30" xfId="0" applyNumberFormat="1" applyFont="1" applyBorder="1"/>
    <xf numFmtId="2" fontId="10" fillId="3" borderId="31" xfId="0" applyNumberFormat="1" applyFont="1" applyBorder="1"/>
    <xf numFmtId="2" fontId="13" fillId="3" borderId="31" xfId="0" applyNumberFormat="1" applyFont="1" applyBorder="1"/>
    <xf numFmtId="2" fontId="13" fillId="3" borderId="34" xfId="0" applyNumberFormat="1" applyFont="1" applyBorder="1"/>
    <xf numFmtId="0" fontId="10" fillId="3" borderId="33" xfId="0" applyFont="1" applyBorder="1" applyAlignment="1">
      <alignment horizontal="right" wrapText="1"/>
    </xf>
    <xf numFmtId="1" fontId="10" fillId="3" borderId="33" xfId="0" applyNumberFormat="1" applyFont="1" applyBorder="1" applyAlignment="1">
      <alignment horizontal="right" wrapText="1"/>
    </xf>
    <xf numFmtId="0" fontId="10" fillId="3" borderId="32" xfId="0" applyFont="1" applyBorder="1" applyAlignment="1">
      <alignment horizontal="right" wrapText="1"/>
    </xf>
    <xf numFmtId="0" fontId="10" fillId="3" borderId="33" xfId="0" applyFont="1" applyBorder="1" applyAlignment="1" applyProtection="1">
      <alignment horizontal="right" wrapText="1"/>
      <protection locked="0"/>
    </xf>
    <xf numFmtId="1" fontId="10" fillId="3" borderId="32" xfId="0" applyNumberFormat="1" applyFont="1" applyBorder="1" applyAlignment="1">
      <alignment horizontal="right" wrapText="1"/>
    </xf>
    <xf numFmtId="0" fontId="10" fillId="3" borderId="49" xfId="0" applyFont="1" applyBorder="1" applyAlignment="1">
      <alignment wrapText="1"/>
    </xf>
    <xf numFmtId="0" fontId="13" fillId="3" borderId="37" xfId="0" applyFont="1" applyBorder="1" applyAlignment="1" applyProtection="1">
      <alignment horizontal="left"/>
      <protection locked="0"/>
    </xf>
    <xf numFmtId="3" fontId="10" fillId="0" borderId="31" xfId="0" applyNumberFormat="1" applyFont="1" applyFill="1" applyBorder="1"/>
    <xf numFmtId="3" fontId="13" fillId="0" borderId="31" xfId="0" applyNumberFormat="1" applyFont="1" applyFill="1" applyBorder="1"/>
    <xf numFmtId="3" fontId="10" fillId="0" borderId="30" xfId="0" applyNumberFormat="1" applyFont="1" applyFill="1" applyBorder="1"/>
    <xf numFmtId="9" fontId="13" fillId="2" borderId="0" xfId="165" applyFont="1" applyFill="1" applyBorder="1"/>
    <xf numFmtId="9" fontId="10" fillId="2" borderId="0" xfId="165" applyFont="1" applyFill="1" applyBorder="1"/>
    <xf numFmtId="169" fontId="10" fillId="2" borderId="0" xfId="165" applyNumberFormat="1" applyFont="1" applyFill="1" applyBorder="1"/>
    <xf numFmtId="3" fontId="45" fillId="3" borderId="0" xfId="0" applyNumberFormat="1" applyFont="1"/>
    <xf numFmtId="3" fontId="16" fillId="2" borderId="0" xfId="0" applyNumberFormat="1" applyFont="1" applyFill="1"/>
    <xf numFmtId="3" fontId="10" fillId="3" borderId="30" xfId="0" applyNumberFormat="1" applyFont="1" applyBorder="1" applyAlignment="1">
      <alignment horizontal="right"/>
    </xf>
    <xf numFmtId="3" fontId="10" fillId="3" borderId="31" xfId="0" applyNumberFormat="1" applyFont="1" applyBorder="1" applyAlignment="1">
      <alignment horizontal="right"/>
    </xf>
    <xf numFmtId="3" fontId="10" fillId="3" borderId="5" xfId="5" applyNumberFormat="1" applyFill="1">
      <alignment vertical="center"/>
    </xf>
    <xf numFmtId="3" fontId="10" fillId="3" borderId="5" xfId="5" applyNumberFormat="1" applyFill="1" applyAlignment="1">
      <alignment horizontal="right" vertical="center"/>
    </xf>
    <xf numFmtId="3" fontId="13" fillId="3" borderId="6" xfId="5" quotePrefix="1" applyNumberFormat="1" applyFont="1" applyFill="1" applyBorder="1" applyAlignment="1">
      <alignment horizontal="right" vertical="center"/>
    </xf>
    <xf numFmtId="3" fontId="13" fillId="3" borderId="5" xfId="6" applyNumberFormat="1" applyFill="1"/>
    <xf numFmtId="3" fontId="10" fillId="3" borderId="6" xfId="5" applyNumberFormat="1" applyFill="1" applyBorder="1" applyAlignment="1"/>
    <xf numFmtId="3" fontId="13" fillId="3" borderId="0" xfId="5" quotePrefix="1" applyNumberFormat="1" applyFont="1" applyFill="1" applyBorder="1" applyAlignment="1">
      <alignment horizontal="right" vertical="center"/>
    </xf>
    <xf numFmtId="3" fontId="10" fillId="3" borderId="6" xfId="0" applyNumberFormat="1" applyFont="1" applyBorder="1"/>
    <xf numFmtId="170" fontId="10" fillId="3" borderId="0" xfId="0" applyNumberFormat="1" applyFont="1"/>
    <xf numFmtId="171" fontId="10" fillId="0" borderId="0" xfId="1" applyNumberFormat="1" applyFont="1"/>
    <xf numFmtId="171" fontId="10" fillId="3" borderId="0" xfId="0" applyNumberFormat="1" applyFont="1"/>
    <xf numFmtId="172" fontId="10" fillId="3" borderId="0" xfId="0" applyNumberFormat="1" applyFont="1"/>
    <xf numFmtId="3" fontId="13" fillId="3" borderId="5" xfId="5" quotePrefix="1" applyNumberFormat="1" applyFont="1" applyFill="1" applyAlignment="1">
      <alignment horizontal="right" vertical="center"/>
    </xf>
    <xf numFmtId="3" fontId="13" fillId="3" borderId="7" xfId="5" quotePrefix="1" applyNumberFormat="1" applyFont="1" applyFill="1" applyBorder="1" applyAlignment="1">
      <alignment horizontal="right" vertical="center"/>
    </xf>
    <xf numFmtId="167" fontId="13" fillId="3" borderId="6" xfId="1" applyNumberFormat="1" applyFont="1" applyFill="1" applyBorder="1" applyAlignment="1">
      <alignment horizontal="right"/>
    </xf>
    <xf numFmtId="3" fontId="49" fillId="3" borderId="6" xfId="0" applyNumberFormat="1" applyFont="1" applyBorder="1"/>
    <xf numFmtId="167" fontId="10" fillId="3" borderId="0" xfId="0" applyNumberFormat="1" applyFont="1"/>
    <xf numFmtId="3" fontId="10" fillId="3" borderId="5" xfId="5" quotePrefix="1" applyNumberFormat="1" applyFill="1" applyAlignment="1">
      <alignment horizontal="right" vertical="center"/>
    </xf>
    <xf numFmtId="3" fontId="49" fillId="3" borderId="7" xfId="0" applyNumberFormat="1" applyFont="1" applyBorder="1"/>
    <xf numFmtId="0" fontId="16" fillId="3" borderId="0" xfId="0" applyFont="1"/>
    <xf numFmtId="1" fontId="16" fillId="3" borderId="0" xfId="0" applyNumberFormat="1" applyFont="1"/>
    <xf numFmtId="3" fontId="10" fillId="3" borderId="7" xfId="5" applyNumberFormat="1" applyFill="1" applyBorder="1" applyAlignment="1"/>
    <xf numFmtId="3" fontId="13" fillId="3" borderId="7" xfId="6" applyNumberFormat="1" applyFill="1" applyBorder="1"/>
    <xf numFmtId="3" fontId="12" fillId="3" borderId="0" xfId="0" applyNumberFormat="1" applyFont="1" applyAlignment="1">
      <alignment horizontal="right"/>
    </xf>
    <xf numFmtId="168" fontId="10" fillId="3" borderId="0" xfId="5" applyNumberFormat="1" applyFill="1" applyBorder="1" applyAlignment="1">
      <alignment horizontal="right" vertical="center"/>
    </xf>
    <xf numFmtId="1" fontId="12" fillId="3" borderId="0" xfId="0" applyNumberFormat="1" applyFont="1" applyAlignment="1">
      <alignment wrapText="1"/>
    </xf>
    <xf numFmtId="0" fontId="12" fillId="3" borderId="0" xfId="0" applyFont="1" applyAlignment="1">
      <alignment wrapText="1"/>
    </xf>
    <xf numFmtId="173" fontId="13" fillId="2" borderId="0" xfId="0" applyNumberFormat="1" applyFont="1" applyFill="1"/>
    <xf numFmtId="165" fontId="0" fillId="3" borderId="0" xfId="0" applyNumberFormat="1"/>
    <xf numFmtId="3" fontId="13" fillId="3" borderId="6" xfId="6" applyNumberFormat="1" applyFill="1" applyBorder="1"/>
    <xf numFmtId="3" fontId="13" fillId="3" borderId="6" xfId="5" applyNumberFormat="1" applyFont="1" applyFill="1" applyBorder="1" applyAlignment="1"/>
    <xf numFmtId="3" fontId="21" fillId="3" borderId="0" xfId="0" applyNumberFormat="1" applyFont="1"/>
    <xf numFmtId="0" fontId="0" fillId="3" borderId="0" xfId="0" quotePrefix="1"/>
    <xf numFmtId="0" fontId="27" fillId="0" borderId="0" xfId="166" applyFont="1"/>
    <xf numFmtId="3" fontId="10" fillId="0" borderId="5" xfId="5" applyNumberFormat="1">
      <alignment vertical="center"/>
    </xf>
    <xf numFmtId="3" fontId="13" fillId="0" borderId="5" xfId="5" applyNumberFormat="1" applyFont="1">
      <alignment vertical="center"/>
    </xf>
    <xf numFmtId="167" fontId="10" fillId="3" borderId="0" xfId="1" applyNumberFormat="1" applyFont="1" applyFill="1"/>
    <xf numFmtId="167" fontId="10" fillId="2" borderId="0" xfId="1" applyNumberFormat="1" applyFont="1" applyFill="1"/>
    <xf numFmtId="3" fontId="10" fillId="0" borderId="6" xfId="5" applyNumberFormat="1" applyBorder="1" applyAlignment="1"/>
    <xf numFmtId="3" fontId="13" fillId="0" borderId="5" xfId="6" applyNumberFormat="1"/>
    <xf numFmtId="3" fontId="13" fillId="2" borderId="5" xfId="5" applyNumberFormat="1" applyFont="1" applyFill="1" applyAlignment="1"/>
    <xf numFmtId="0" fontId="10" fillId="3" borderId="27" xfId="0" applyFont="1" applyBorder="1"/>
    <xf numFmtId="0" fontId="16" fillId="2" borderId="0" xfId="167" applyFont="1" applyFill="1"/>
    <xf numFmtId="0" fontId="13" fillId="2" borderId="0" xfId="167" applyFont="1" applyFill="1"/>
    <xf numFmtId="0" fontId="20" fillId="2" borderId="0" xfId="167" applyFont="1" applyFill="1"/>
    <xf numFmtId="0" fontId="10" fillId="3" borderId="0" xfId="167"/>
    <xf numFmtId="165" fontId="16" fillId="2" borderId="0" xfId="167" applyNumberFormat="1" applyFont="1" applyFill="1"/>
    <xf numFmtId="0" fontId="8" fillId="2" borderId="1" xfId="4" applyFill="1">
      <alignment horizontal="right" vertical="center"/>
    </xf>
    <xf numFmtId="0" fontId="8" fillId="2" borderId="12" xfId="4" applyFill="1" applyBorder="1">
      <alignment horizontal="right" vertical="center"/>
    </xf>
    <xf numFmtId="168" fontId="16" fillId="2" borderId="0" xfId="167" applyNumberFormat="1" applyFont="1" applyFill="1"/>
    <xf numFmtId="168" fontId="20" fillId="2" borderId="0" xfId="167" applyNumberFormat="1" applyFont="1" applyFill="1"/>
    <xf numFmtId="165" fontId="54" fillId="2" borderId="0" xfId="167" applyNumberFormat="1" applyFont="1" applyFill="1"/>
    <xf numFmtId="3" fontId="13" fillId="2" borderId="0" xfId="167" applyNumberFormat="1" applyFont="1" applyFill="1"/>
    <xf numFmtId="0" fontId="16" fillId="2" borderId="0" xfId="167" applyFont="1" applyFill="1" applyAlignment="1">
      <alignment horizontal="left" vertical="center" wrapText="1"/>
    </xf>
    <xf numFmtId="0" fontId="8" fillId="2" borderId="2" xfId="4" applyFill="1" applyBorder="1" applyAlignment="1">
      <alignment horizontal="left"/>
    </xf>
    <xf numFmtId="0" fontId="8" fillId="2" borderId="3" xfId="4" applyFill="1" applyBorder="1" applyAlignment="1">
      <alignment horizontal="right" wrapText="1"/>
    </xf>
    <xf numFmtId="0" fontId="8" fillId="2" borderId="7" xfId="4" applyFill="1" applyBorder="1" applyAlignment="1">
      <alignment horizontal="right" wrapText="1"/>
    </xf>
    <xf numFmtId="0" fontId="8" fillId="2" borderId="5" xfId="4" applyFill="1" applyBorder="1" applyAlignment="1">
      <alignment horizontal="right" wrapText="1"/>
    </xf>
    <xf numFmtId="0" fontId="8" fillId="2" borderId="9" xfId="4" applyFill="1" applyBorder="1" applyAlignment="1">
      <alignment horizontal="right" wrapText="1"/>
    </xf>
    <xf numFmtId="0" fontId="8" fillId="2" borderId="10" xfId="4" applyFill="1" applyBorder="1" applyAlignment="1">
      <alignment horizontal="right" wrapText="1"/>
    </xf>
    <xf numFmtId="3" fontId="0" fillId="3" borderId="3" xfId="0" applyNumberFormat="1" applyBorder="1"/>
    <xf numFmtId="3" fontId="0" fillId="3" borderId="47" xfId="0" applyNumberFormat="1" applyBorder="1"/>
    <xf numFmtId="3" fontId="0" fillId="3" borderId="48" xfId="0" applyNumberFormat="1" applyBorder="1"/>
    <xf numFmtId="3" fontId="0" fillId="3" borderId="6" xfId="0" applyNumberFormat="1" applyBorder="1"/>
    <xf numFmtId="3" fontId="10" fillId="3" borderId="7" xfId="0" applyNumberFormat="1" applyFont="1" applyBorder="1"/>
    <xf numFmtId="3" fontId="10" fillId="3" borderId="0" xfId="0" applyNumberFormat="1" applyFont="1" applyAlignment="1">
      <alignment horizontal="right"/>
    </xf>
    <xf numFmtId="3" fontId="10" fillId="3" borderId="6" xfId="0" applyNumberFormat="1" applyFont="1" applyBorder="1" applyAlignment="1">
      <alignment horizontal="right"/>
    </xf>
    <xf numFmtId="3" fontId="10" fillId="3" borderId="7" xfId="0" applyNumberFormat="1" applyFont="1" applyBorder="1" applyAlignment="1">
      <alignment horizontal="right"/>
    </xf>
    <xf numFmtId="166" fontId="13" fillId="2" borderId="0" xfId="1" applyNumberFormat="1" applyFont="1" applyFill="1"/>
    <xf numFmtId="166" fontId="61" fillId="2" borderId="0" xfId="1" applyNumberFormat="1" applyFont="1" applyFill="1"/>
    <xf numFmtId="165" fontId="12" fillId="3" borderId="7" xfId="0" applyNumberFormat="1" applyFont="1" applyBorder="1" applyAlignment="1">
      <alignment horizontal="right"/>
    </xf>
    <xf numFmtId="3" fontId="12" fillId="3" borderId="0" xfId="0" applyNumberFormat="1" applyFont="1"/>
    <xf numFmtId="0" fontId="12" fillId="3" borderId="33" xfId="0" applyFont="1" applyBorder="1" applyAlignment="1">
      <alignment horizontal="right" wrapText="1"/>
    </xf>
    <xf numFmtId="3" fontId="12" fillId="3" borderId="31" xfId="0" applyNumberFormat="1" applyFont="1" applyBorder="1" applyAlignment="1">
      <alignment horizontal="right" wrapText="1"/>
    </xf>
    <xf numFmtId="0" fontId="12" fillId="3" borderId="31" xfId="0" applyFont="1" applyBorder="1" applyAlignment="1">
      <alignment horizontal="right" wrapText="1"/>
    </xf>
    <xf numFmtId="0" fontId="11" fillId="3" borderId="37" xfId="0" applyFont="1" applyBorder="1" applyAlignment="1">
      <alignment horizontal="left" vertical="top" wrapText="1"/>
    </xf>
    <xf numFmtId="3" fontId="11" fillId="3" borderId="31" xfId="0" applyNumberFormat="1" applyFont="1" applyBorder="1" applyAlignment="1">
      <alignment horizontal="right" wrapText="1"/>
    </xf>
    <xf numFmtId="0" fontId="11" fillId="3" borderId="31" xfId="0" applyFont="1" applyBorder="1" applyAlignment="1">
      <alignment horizontal="right" wrapText="1"/>
    </xf>
    <xf numFmtId="0" fontId="11" fillId="0" borderId="0" xfId="0" applyFont="1" applyFill="1" applyAlignment="1">
      <alignment horizontal="left" vertical="top" wrapText="1"/>
    </xf>
    <xf numFmtId="3" fontId="11" fillId="0" borderId="0" xfId="0" applyNumberFormat="1" applyFont="1" applyFill="1" applyAlignment="1">
      <alignment horizontal="right" wrapText="1"/>
    </xf>
    <xf numFmtId="0" fontId="11" fillId="0" borderId="0" xfId="0" applyFont="1" applyFill="1" applyAlignment="1">
      <alignment horizontal="right" wrapText="1"/>
    </xf>
    <xf numFmtId="3" fontId="0" fillId="3" borderId="0" xfId="0" quotePrefix="1" applyNumberFormat="1"/>
    <xf numFmtId="1" fontId="16" fillId="2" borderId="0" xfId="0" applyNumberFormat="1" applyFont="1" applyFill="1"/>
    <xf numFmtId="1" fontId="10" fillId="0" borderId="0" xfId="0" applyNumberFormat="1" applyFont="1" applyFill="1" applyAlignment="1">
      <alignment horizontal="left"/>
    </xf>
    <xf numFmtId="3" fontId="10" fillId="0" borderId="5" xfId="5" applyNumberFormat="1" applyAlignment="1"/>
    <xf numFmtId="3" fontId="10" fillId="0" borderId="6" xfId="0" applyNumberFormat="1" applyFont="1" applyFill="1" applyBorder="1"/>
    <xf numFmtId="0" fontId="16" fillId="0" borderId="0" xfId="0" applyFont="1" applyFill="1"/>
    <xf numFmtId="1" fontId="16" fillId="0" borderId="0" xfId="0" applyNumberFormat="1" applyFont="1" applyFill="1"/>
    <xf numFmtId="3" fontId="10" fillId="0" borderId="0" xfId="0" applyNumberFormat="1" applyFont="1" applyFill="1"/>
    <xf numFmtId="3" fontId="13" fillId="0" borderId="0" xfId="0" applyNumberFormat="1" applyFont="1" applyFill="1"/>
    <xf numFmtId="0" fontId="54" fillId="2" borderId="0" xfId="0" applyFont="1" applyFill="1"/>
    <xf numFmtId="165" fontId="10" fillId="2" borderId="5" xfId="5" applyNumberFormat="1" applyFill="1" applyAlignment="1"/>
    <xf numFmtId="165" fontId="13" fillId="2" borderId="5" xfId="5" applyNumberFormat="1" applyFont="1" applyFill="1" applyAlignment="1"/>
    <xf numFmtId="165" fontId="10" fillId="2" borderId="0" xfId="0" applyNumberFormat="1" applyFont="1" applyFill="1" applyAlignment="1">
      <alignment wrapText="1"/>
    </xf>
    <xf numFmtId="3" fontId="10" fillId="3" borderId="3" xfId="0" applyNumberFormat="1" applyFont="1" applyBorder="1"/>
    <xf numFmtId="3" fontId="10" fillId="3" borderId="4" xfId="0" applyNumberFormat="1" applyFont="1" applyBorder="1"/>
    <xf numFmtId="3" fontId="13" fillId="3" borderId="6" xfId="0" applyNumberFormat="1" applyFont="1" applyBorder="1"/>
    <xf numFmtId="3" fontId="13" fillId="3" borderId="7" xfId="0" applyNumberFormat="1" applyFont="1" applyBorder="1"/>
    <xf numFmtId="165" fontId="54" fillId="2" borderId="0" xfId="0" applyNumberFormat="1" applyFont="1" applyFill="1"/>
    <xf numFmtId="3" fontId="12" fillId="3" borderId="6" xfId="0" applyNumberFormat="1" applyFont="1" applyBorder="1"/>
    <xf numFmtId="3" fontId="12" fillId="3" borderId="6" xfId="0" applyNumberFormat="1" applyFont="1" applyBorder="1" applyAlignment="1">
      <alignment horizontal="right"/>
    </xf>
    <xf numFmtId="3" fontId="12" fillId="3" borderId="7" xfId="0" applyNumberFormat="1" applyFont="1" applyBorder="1" applyAlignment="1">
      <alignment horizontal="right"/>
    </xf>
    <xf numFmtId="0" fontId="54" fillId="3" borderId="15" xfId="0" applyFont="1" applyBorder="1"/>
    <xf numFmtId="0" fontId="7" fillId="2" borderId="37" xfId="3" applyFill="1" applyBorder="1">
      <alignment horizontal="left"/>
    </xf>
    <xf numFmtId="0" fontId="13" fillId="2" borderId="0" xfId="3" applyFont="1" applyFill="1" applyAlignment="1">
      <alignment horizontal="center" vertical="top"/>
    </xf>
    <xf numFmtId="0" fontId="7" fillId="2" borderId="60" xfId="3" applyFill="1" applyBorder="1">
      <alignment horizontal="left"/>
    </xf>
    <xf numFmtId="0" fontId="13" fillId="2" borderId="61" xfId="3" applyFont="1" applyFill="1" applyBorder="1" applyAlignment="1">
      <alignment vertical="top"/>
    </xf>
    <xf numFmtId="0" fontId="13" fillId="2" borderId="36" xfId="3" applyFont="1" applyFill="1" applyBorder="1" applyAlignment="1">
      <alignment horizontal="center" vertical="top"/>
    </xf>
    <xf numFmtId="0" fontId="13" fillId="2" borderId="31" xfId="3" applyFont="1" applyFill="1" applyBorder="1" applyAlignment="1">
      <alignment horizontal="center" vertical="top"/>
    </xf>
    <xf numFmtId="0" fontId="12" fillId="3" borderId="49" xfId="0" applyFont="1" applyBorder="1" applyAlignment="1">
      <alignment horizontal="center" wrapText="1"/>
    </xf>
    <xf numFmtId="3" fontId="10" fillId="2" borderId="7" xfId="5" applyNumberFormat="1" applyFill="1" applyBorder="1">
      <alignment vertical="center"/>
    </xf>
    <xf numFmtId="3" fontId="10" fillId="2" borderId="4" xfId="5" applyNumberFormat="1" applyFill="1" applyBorder="1">
      <alignment vertical="center"/>
    </xf>
    <xf numFmtId="3" fontId="10" fillId="2" borderId="7" xfId="5" applyNumberFormat="1" applyFill="1" applyBorder="1" applyAlignment="1">
      <alignment horizontal="right" vertical="center"/>
    </xf>
    <xf numFmtId="3" fontId="10" fillId="2" borderId="5" xfId="5" applyNumberFormat="1" applyFill="1" applyAlignment="1">
      <alignment horizontal="right"/>
    </xf>
    <xf numFmtId="3" fontId="10" fillId="0" borderId="5" xfId="5" applyNumberFormat="1" applyAlignment="1">
      <alignment horizontal="right"/>
    </xf>
    <xf numFmtId="3" fontId="10" fillId="0" borderId="6" xfId="5" applyNumberFormat="1" applyBorder="1" applyAlignment="1">
      <alignment horizontal="right"/>
    </xf>
    <xf numFmtId="3" fontId="49" fillId="0" borderId="7" xfId="0" applyNumberFormat="1" applyFont="1" applyFill="1" applyBorder="1"/>
    <xf numFmtId="3" fontId="11" fillId="3" borderId="7" xfId="0" applyNumberFormat="1" applyFont="1" applyBorder="1" applyAlignment="1">
      <alignment horizontal="right"/>
    </xf>
    <xf numFmtId="167" fontId="13" fillId="0" borderId="6" xfId="1" applyNumberFormat="1" applyFont="1" applyFill="1" applyBorder="1" applyAlignment="1">
      <alignment horizontal="right"/>
    </xf>
    <xf numFmtId="3" fontId="10" fillId="0" borderId="4" xfId="5" applyNumberFormat="1" applyBorder="1" applyAlignment="1"/>
    <xf numFmtId="3" fontId="10" fillId="0" borderId="7" xfId="5" applyNumberFormat="1" applyBorder="1" applyAlignment="1"/>
    <xf numFmtId="3" fontId="13" fillId="0" borderId="7" xfId="6" applyNumberFormat="1" applyBorder="1"/>
    <xf numFmtId="3" fontId="10" fillId="0" borderId="7" xfId="5" applyNumberFormat="1" applyBorder="1" applyAlignment="1">
      <alignment horizontal="right"/>
    </xf>
    <xf numFmtId="3" fontId="10" fillId="3" borderId="6" xfId="5" applyNumberFormat="1" applyFill="1" applyBorder="1" applyAlignment="1">
      <alignment horizontal="right"/>
    </xf>
    <xf numFmtId="3" fontId="0" fillId="0" borderId="0" xfId="0" applyNumberFormat="1" applyFill="1"/>
    <xf numFmtId="3" fontId="10" fillId="2" borderId="6" xfId="5" applyNumberFormat="1" applyFill="1" applyBorder="1" applyAlignment="1">
      <alignment horizontal="right"/>
    </xf>
    <xf numFmtId="165" fontId="10" fillId="2" borderId="5" xfId="5" applyNumberFormat="1" applyFill="1" applyAlignment="1">
      <alignment horizontal="right"/>
    </xf>
    <xf numFmtId="3" fontId="10" fillId="2" borderId="6" xfId="0" applyNumberFormat="1" applyFont="1" applyFill="1" applyBorder="1" applyAlignment="1">
      <alignment horizontal="right" wrapText="1"/>
    </xf>
    <xf numFmtId="165" fontId="10" fillId="2" borderId="0" xfId="0" applyNumberFormat="1" applyFont="1" applyFill="1" applyAlignment="1">
      <alignment horizontal="right" wrapText="1"/>
    </xf>
    <xf numFmtId="168" fontId="13" fillId="3" borderId="0" xfId="5" applyNumberFormat="1" applyFont="1" applyFill="1" applyBorder="1" applyAlignment="1">
      <alignment horizontal="right" vertical="center"/>
    </xf>
    <xf numFmtId="2" fontId="10" fillId="3" borderId="31" xfId="0" applyNumberFormat="1" applyFont="1" applyBorder="1" applyAlignment="1">
      <alignment horizontal="right"/>
    </xf>
    <xf numFmtId="167" fontId="13" fillId="3" borderId="7" xfId="1" applyNumberFormat="1" applyFont="1" applyFill="1" applyBorder="1" applyAlignment="1">
      <alignment horizontal="right"/>
    </xf>
    <xf numFmtId="165" fontId="13" fillId="2" borderId="0" xfId="0" applyNumberFormat="1" applyFont="1" applyFill="1" applyAlignment="1">
      <alignment wrapText="1"/>
    </xf>
    <xf numFmtId="0" fontId="10" fillId="0" borderId="0" xfId="169"/>
    <xf numFmtId="3" fontId="10" fillId="0" borderId="6" xfId="5" applyNumberFormat="1" applyBorder="1">
      <alignment vertical="center"/>
    </xf>
    <xf numFmtId="3" fontId="13" fillId="0" borderId="6" xfId="5" quotePrefix="1" applyNumberFormat="1" applyFont="1" applyBorder="1" applyAlignment="1">
      <alignment horizontal="right" vertical="center"/>
    </xf>
    <xf numFmtId="3" fontId="10" fillId="0" borderId="0" xfId="5" quotePrefix="1" applyNumberFormat="1" applyBorder="1" applyAlignment="1">
      <alignment horizontal="right" vertical="center"/>
    </xf>
    <xf numFmtId="3" fontId="10" fillId="0" borderId="0" xfId="5" applyNumberFormat="1" applyBorder="1" applyAlignment="1">
      <alignment horizontal="right" vertical="center"/>
    </xf>
    <xf numFmtId="3" fontId="13" fillId="0" borderId="0" xfId="5" quotePrefix="1" applyNumberFormat="1" applyFont="1" applyBorder="1" applyAlignment="1">
      <alignment horizontal="right" vertical="center"/>
    </xf>
    <xf numFmtId="3" fontId="10" fillId="0" borderId="7" xfId="5" applyNumberFormat="1" applyBorder="1">
      <alignment vertical="center"/>
    </xf>
    <xf numFmtId="3" fontId="13" fillId="0" borderId="7" xfId="5" applyNumberFormat="1" applyFont="1" applyBorder="1">
      <alignment vertical="center"/>
    </xf>
    <xf numFmtId="3" fontId="16" fillId="0" borderId="0" xfId="0" applyNumberFormat="1" applyFont="1" applyFill="1"/>
    <xf numFmtId="167" fontId="13" fillId="0" borderId="4" xfId="1" applyNumberFormat="1" applyFont="1" applyFill="1" applyBorder="1" applyAlignment="1">
      <alignment horizontal="right"/>
    </xf>
    <xf numFmtId="167" fontId="13" fillId="3" borderId="4" xfId="1" applyNumberFormat="1" applyFont="1" applyFill="1" applyBorder="1" applyAlignment="1">
      <alignment horizontal="right"/>
    </xf>
    <xf numFmtId="0" fontId="13" fillId="2" borderId="32" xfId="3" applyFont="1" applyFill="1" applyBorder="1" applyAlignment="1">
      <alignment horizontal="center" vertical="top"/>
    </xf>
    <xf numFmtId="0" fontId="13" fillId="2" borderId="59" xfId="3" applyFont="1" applyFill="1" applyBorder="1" applyAlignment="1">
      <alignment horizontal="center" vertical="top"/>
    </xf>
    <xf numFmtId="0" fontId="13" fillId="2" borderId="32" xfId="3" applyFont="1" applyFill="1" applyBorder="1" applyAlignment="1">
      <alignment horizontal="center"/>
    </xf>
    <xf numFmtId="0" fontId="13" fillId="2" borderId="59" xfId="3" applyFont="1" applyFill="1" applyBorder="1" applyAlignment="1">
      <alignment horizontal="center"/>
    </xf>
    <xf numFmtId="0" fontId="13" fillId="2" borderId="49" xfId="3" applyFont="1" applyFill="1" applyBorder="1" applyAlignment="1">
      <alignment horizontal="center"/>
    </xf>
    <xf numFmtId="0" fontId="13" fillId="2" borderId="34" xfId="3" applyFont="1" applyFill="1" applyBorder="1" applyAlignment="1">
      <alignment horizontal="center" vertical="top"/>
    </xf>
    <xf numFmtId="0" fontId="13" fillId="2" borderId="0" xfId="3" applyFont="1" applyFill="1" applyAlignment="1">
      <alignment horizontal="center" vertical="top"/>
    </xf>
    <xf numFmtId="0" fontId="13" fillId="2" borderId="37" xfId="3" applyFont="1" applyFill="1" applyBorder="1" applyAlignment="1">
      <alignment horizontal="center" vertical="top"/>
    </xf>
    <xf numFmtId="0" fontId="8" fillId="2" borderId="12" xfId="4" applyFill="1" applyBorder="1" applyAlignment="1">
      <alignment horizontal="center" vertical="center"/>
    </xf>
    <xf numFmtId="0" fontId="8" fillId="2" borderId="11" xfId="4" applyFill="1" applyBorder="1" applyAlignment="1">
      <alignment horizontal="center" vertical="center"/>
    </xf>
    <xf numFmtId="0" fontId="8" fillId="2" borderId="14" xfId="4" applyFill="1" applyBorder="1" applyAlignment="1">
      <alignment horizontal="center" vertical="center"/>
    </xf>
    <xf numFmtId="0" fontId="16" fillId="2" borderId="0" xfId="0" applyFont="1" applyFill="1" applyAlignment="1">
      <alignment horizontal="left" vertical="center" wrapText="1"/>
    </xf>
    <xf numFmtId="0" fontId="8" fillId="2" borderId="4" xfId="4" applyFill="1" applyBorder="1" applyAlignment="1">
      <alignment horizontal="center" wrapText="1"/>
    </xf>
    <xf numFmtId="0" fontId="8" fillId="2" borderId="2" xfId="4" applyFill="1" applyBorder="1" applyAlignment="1">
      <alignment horizontal="center" wrapText="1"/>
    </xf>
    <xf numFmtId="0" fontId="8" fillId="2" borderId="13" xfId="4" applyFill="1" applyBorder="1" applyAlignment="1">
      <alignment horizontal="center" wrapText="1"/>
    </xf>
    <xf numFmtId="0" fontId="8" fillId="2" borderId="7" xfId="4" applyFill="1" applyBorder="1" applyAlignment="1">
      <alignment horizontal="center" wrapText="1"/>
    </xf>
    <xf numFmtId="0" fontId="8" fillId="2" borderId="0" xfId="4" applyFill="1" applyBorder="1" applyAlignment="1">
      <alignment horizontal="center" wrapText="1"/>
    </xf>
    <xf numFmtId="0" fontId="8" fillId="2" borderId="4" xfId="4" applyFill="1" applyBorder="1" applyAlignment="1">
      <alignment horizontal="center" vertical="top" wrapText="1"/>
    </xf>
    <xf numFmtId="0" fontId="8" fillId="2" borderId="13" xfId="4" applyFill="1" applyBorder="1" applyAlignment="1">
      <alignment horizontal="center" vertical="top" wrapText="1"/>
    </xf>
    <xf numFmtId="0" fontId="8" fillId="2" borderId="2" xfId="4" applyFill="1" applyBorder="1" applyAlignment="1">
      <alignment horizontal="center" vertical="top" wrapText="1"/>
    </xf>
    <xf numFmtId="0" fontId="13" fillId="2" borderId="3" xfId="3" applyFont="1" applyFill="1" applyBorder="1" applyAlignment="1">
      <alignment horizontal="center" vertical="top"/>
    </xf>
    <xf numFmtId="0" fontId="13" fillId="2" borderId="6" xfId="3" applyFont="1" applyFill="1" applyBorder="1" applyAlignment="1">
      <alignment horizontal="center" vertical="top"/>
    </xf>
    <xf numFmtId="0" fontId="13" fillId="2" borderId="9" xfId="3" applyFont="1" applyFill="1" applyBorder="1" applyAlignment="1">
      <alignment horizontal="center" vertical="top"/>
    </xf>
    <xf numFmtId="0" fontId="13" fillId="2" borderId="12" xfId="0" applyFont="1" applyFill="1" applyBorder="1" applyAlignment="1">
      <alignment horizontal="center"/>
    </xf>
    <xf numFmtId="0" fontId="13" fillId="2" borderId="14" xfId="0" applyFont="1" applyFill="1" applyBorder="1" applyAlignment="1">
      <alignment horizontal="center"/>
    </xf>
    <xf numFmtId="0" fontId="8" fillId="2" borderId="4" xfId="4" applyFill="1" applyBorder="1" applyAlignment="1">
      <alignment horizontal="right" vertical="top" wrapText="1"/>
    </xf>
    <xf numFmtId="0" fontId="8" fillId="2" borderId="7" xfId="4" applyFill="1" applyBorder="1" applyAlignment="1">
      <alignment horizontal="right" vertical="top" wrapText="1"/>
    </xf>
    <xf numFmtId="0" fontId="8" fillId="2" borderId="10" xfId="4" applyFill="1" applyBorder="1" applyAlignment="1">
      <alignment horizontal="right" vertical="top" wrapText="1"/>
    </xf>
    <xf numFmtId="0" fontId="8" fillId="2" borderId="12" xfId="4" applyFill="1" applyBorder="1" applyAlignment="1">
      <alignment horizontal="center" vertical="top" wrapText="1"/>
    </xf>
    <xf numFmtId="0" fontId="8" fillId="2" borderId="14" xfId="4" applyFill="1" applyBorder="1" applyAlignment="1">
      <alignment horizontal="center" vertical="top" wrapText="1"/>
    </xf>
    <xf numFmtId="0" fontId="8" fillId="2" borderId="12" xfId="4" applyFill="1" applyBorder="1" applyAlignment="1">
      <alignment horizontal="center" vertical="top"/>
    </xf>
    <xf numFmtId="0" fontId="8" fillId="2" borderId="14" xfId="4" applyFill="1" applyBorder="1" applyAlignment="1">
      <alignment horizontal="center" vertical="top"/>
    </xf>
    <xf numFmtId="0" fontId="8" fillId="2" borderId="11" xfId="4" applyFill="1" applyBorder="1" applyAlignment="1">
      <alignment horizontal="center" vertical="top"/>
    </xf>
    <xf numFmtId="0" fontId="12" fillId="3" borderId="32" xfId="0" applyFont="1" applyBorder="1" applyAlignment="1">
      <alignment horizontal="center" wrapText="1"/>
    </xf>
    <xf numFmtId="0" fontId="12" fillId="3" borderId="59" xfId="0" applyFont="1" applyBorder="1" applyAlignment="1">
      <alignment horizontal="center" wrapText="1"/>
    </xf>
    <xf numFmtId="0" fontId="12" fillId="3" borderId="49" xfId="0" applyFont="1" applyBorder="1" applyAlignment="1">
      <alignment horizontal="center" wrapText="1"/>
    </xf>
    <xf numFmtId="0" fontId="12" fillId="3" borderId="36" xfId="0" applyFont="1" applyBorder="1" applyAlignment="1">
      <alignment horizontal="left" wrapText="1"/>
    </xf>
    <xf numFmtId="0" fontId="12" fillId="3" borderId="40" xfId="0" applyFont="1" applyBorder="1" applyAlignment="1">
      <alignment horizontal="left" wrapText="1"/>
    </xf>
    <xf numFmtId="0" fontId="46" fillId="0" borderId="0" xfId="54" applyFont="1"/>
    <xf numFmtId="3" fontId="13" fillId="2" borderId="0" xfId="0" applyNumberFormat="1" applyFont="1" applyFill="1" applyBorder="1"/>
    <xf numFmtId="0" fontId="13" fillId="2" borderId="0" xfId="0" applyFont="1" applyFill="1" applyBorder="1"/>
  </cellXfs>
  <cellStyles count="170">
    <cellStyle name="1. Tabell nr" xfId="2" xr:uid="{00000000-0005-0000-0000-000000000000}"/>
    <cellStyle name="2. Tabell-tittel" xfId="3" xr:uid="{00000000-0005-0000-0000-000001000000}"/>
    <cellStyle name="20 % – uthevingsfarge 1" xfId="72" builtinId="30" customBuiltin="1"/>
    <cellStyle name="20 % - uthevingsfarge 1 2" xfId="99" xr:uid="{00000000-0005-0000-0000-000003000000}"/>
    <cellStyle name="20 % - uthevingsfarge 1 2 2" xfId="127" xr:uid="{00000000-0005-0000-0000-000004000000}"/>
    <cellStyle name="20 % - uthevingsfarge 1 3" xfId="141" xr:uid="{00000000-0005-0000-0000-000005000000}"/>
    <cellStyle name="20 % - uthevingsfarge 1 4" xfId="113" xr:uid="{00000000-0005-0000-0000-000006000000}"/>
    <cellStyle name="20 % – uthevingsfarge 2" xfId="76" builtinId="34" customBuiltin="1"/>
    <cellStyle name="20 % - uthevingsfarge 2 2" xfId="101" xr:uid="{00000000-0005-0000-0000-000008000000}"/>
    <cellStyle name="20 % - uthevingsfarge 2 2 2" xfId="129" xr:uid="{00000000-0005-0000-0000-000009000000}"/>
    <cellStyle name="20 % - uthevingsfarge 2 3" xfId="143" xr:uid="{00000000-0005-0000-0000-00000A000000}"/>
    <cellStyle name="20 % - uthevingsfarge 2 4" xfId="115" xr:uid="{00000000-0005-0000-0000-00000B000000}"/>
    <cellStyle name="20 % – uthevingsfarge 3" xfId="80" builtinId="38" customBuiltin="1"/>
    <cellStyle name="20 % - uthevingsfarge 3 2" xfId="103" xr:uid="{00000000-0005-0000-0000-00000D000000}"/>
    <cellStyle name="20 % - uthevingsfarge 3 2 2" xfId="131" xr:uid="{00000000-0005-0000-0000-00000E000000}"/>
    <cellStyle name="20 % - uthevingsfarge 3 3" xfId="145" xr:uid="{00000000-0005-0000-0000-00000F000000}"/>
    <cellStyle name="20 % - uthevingsfarge 3 4" xfId="117" xr:uid="{00000000-0005-0000-0000-000010000000}"/>
    <cellStyle name="20 % – uthevingsfarge 4" xfId="84" builtinId="42" customBuiltin="1"/>
    <cellStyle name="20 % - uthevingsfarge 4 2" xfId="105" xr:uid="{00000000-0005-0000-0000-000012000000}"/>
    <cellStyle name="20 % - uthevingsfarge 4 2 2" xfId="133" xr:uid="{00000000-0005-0000-0000-000013000000}"/>
    <cellStyle name="20 % - uthevingsfarge 4 3" xfId="147" xr:uid="{00000000-0005-0000-0000-000014000000}"/>
    <cellStyle name="20 % - uthevingsfarge 4 4" xfId="119" xr:uid="{00000000-0005-0000-0000-000015000000}"/>
    <cellStyle name="20 % – uthevingsfarge 5" xfId="88" builtinId="46" customBuiltin="1"/>
    <cellStyle name="20 % - uthevingsfarge 5 2" xfId="107" xr:uid="{00000000-0005-0000-0000-000017000000}"/>
    <cellStyle name="20 % - uthevingsfarge 5 2 2" xfId="135" xr:uid="{00000000-0005-0000-0000-000018000000}"/>
    <cellStyle name="20 % - uthevingsfarge 5 3" xfId="149" xr:uid="{00000000-0005-0000-0000-000019000000}"/>
    <cellStyle name="20 % - uthevingsfarge 5 4" xfId="121" xr:uid="{00000000-0005-0000-0000-00001A000000}"/>
    <cellStyle name="20 % – uthevingsfarge 6" xfId="92" builtinId="50" customBuiltin="1"/>
    <cellStyle name="20 % - uthevingsfarge 6 2" xfId="109" xr:uid="{00000000-0005-0000-0000-00001C000000}"/>
    <cellStyle name="20 % - uthevingsfarge 6 2 2" xfId="137" xr:uid="{00000000-0005-0000-0000-00001D000000}"/>
    <cellStyle name="20 % - uthevingsfarge 6 3" xfId="151" xr:uid="{00000000-0005-0000-0000-00001E000000}"/>
    <cellStyle name="20 % - uthevingsfarge 6 4" xfId="123" xr:uid="{00000000-0005-0000-0000-00001F000000}"/>
    <cellStyle name="20% - Accent1" xfId="12" xr:uid="{00000000-0005-0000-0000-000020000000}"/>
    <cellStyle name="20% - Accent2" xfId="13" xr:uid="{00000000-0005-0000-0000-000021000000}"/>
    <cellStyle name="20% - Accent3" xfId="14" xr:uid="{00000000-0005-0000-0000-000022000000}"/>
    <cellStyle name="20% - Accent4" xfId="15" xr:uid="{00000000-0005-0000-0000-000023000000}"/>
    <cellStyle name="20% - Accent5" xfId="16" xr:uid="{00000000-0005-0000-0000-000024000000}"/>
    <cellStyle name="20% - Accent6" xfId="17" xr:uid="{00000000-0005-0000-0000-000025000000}"/>
    <cellStyle name="20% - uthevingsfarge 1 2" xfId="153" xr:uid="{00000000-0005-0000-0000-000026000000}"/>
    <cellStyle name="20% - uthevingsfarge 2 2" xfId="154" xr:uid="{00000000-0005-0000-0000-000027000000}"/>
    <cellStyle name="20% - uthevingsfarge 3 2" xfId="155" xr:uid="{00000000-0005-0000-0000-000028000000}"/>
    <cellStyle name="20% - uthevingsfarge 4 2" xfId="156" xr:uid="{00000000-0005-0000-0000-000029000000}"/>
    <cellStyle name="20% - uthevingsfarge 5 2" xfId="157" xr:uid="{00000000-0005-0000-0000-00002A000000}"/>
    <cellStyle name="20% - uthevingsfarge 6 2" xfId="158" xr:uid="{00000000-0005-0000-0000-00002B000000}"/>
    <cellStyle name="3. Tabell-hode" xfId="4" xr:uid="{00000000-0005-0000-0000-00002C000000}"/>
    <cellStyle name="4. Tabell-kropp" xfId="5" xr:uid="{00000000-0005-0000-0000-00002D000000}"/>
    <cellStyle name="40 % – uthevingsfarge 1" xfId="73" builtinId="31" customBuiltin="1"/>
    <cellStyle name="40 % - uthevingsfarge 1 2" xfId="100" xr:uid="{00000000-0005-0000-0000-00002F000000}"/>
    <cellStyle name="40 % - uthevingsfarge 1 2 2" xfId="128" xr:uid="{00000000-0005-0000-0000-000030000000}"/>
    <cellStyle name="40 % - uthevingsfarge 1 3" xfId="142" xr:uid="{00000000-0005-0000-0000-000031000000}"/>
    <cellStyle name="40 % - uthevingsfarge 1 4" xfId="114" xr:uid="{00000000-0005-0000-0000-000032000000}"/>
    <cellStyle name="40 % – uthevingsfarge 2" xfId="77" builtinId="35" customBuiltin="1"/>
    <cellStyle name="40 % - uthevingsfarge 2 2" xfId="102" xr:uid="{00000000-0005-0000-0000-000034000000}"/>
    <cellStyle name="40 % - uthevingsfarge 2 2 2" xfId="130" xr:uid="{00000000-0005-0000-0000-000035000000}"/>
    <cellStyle name="40 % - uthevingsfarge 2 3" xfId="144" xr:uid="{00000000-0005-0000-0000-000036000000}"/>
    <cellStyle name="40 % - uthevingsfarge 2 4" xfId="116" xr:uid="{00000000-0005-0000-0000-000037000000}"/>
    <cellStyle name="40 % – uthevingsfarge 3" xfId="81" builtinId="39" customBuiltin="1"/>
    <cellStyle name="40 % - uthevingsfarge 3 2" xfId="104" xr:uid="{00000000-0005-0000-0000-000039000000}"/>
    <cellStyle name="40 % - uthevingsfarge 3 2 2" xfId="132" xr:uid="{00000000-0005-0000-0000-00003A000000}"/>
    <cellStyle name="40 % - uthevingsfarge 3 3" xfId="146" xr:uid="{00000000-0005-0000-0000-00003B000000}"/>
    <cellStyle name="40 % - uthevingsfarge 3 4" xfId="118" xr:uid="{00000000-0005-0000-0000-00003C000000}"/>
    <cellStyle name="40 % – uthevingsfarge 4" xfId="85" builtinId="43" customBuiltin="1"/>
    <cellStyle name="40 % - uthevingsfarge 4 2" xfId="106" xr:uid="{00000000-0005-0000-0000-00003E000000}"/>
    <cellStyle name="40 % - uthevingsfarge 4 2 2" xfId="134" xr:uid="{00000000-0005-0000-0000-00003F000000}"/>
    <cellStyle name="40 % - uthevingsfarge 4 3" xfId="148" xr:uid="{00000000-0005-0000-0000-000040000000}"/>
    <cellStyle name="40 % - uthevingsfarge 4 4" xfId="120" xr:uid="{00000000-0005-0000-0000-000041000000}"/>
    <cellStyle name="40 % – uthevingsfarge 5" xfId="89" builtinId="47" customBuiltin="1"/>
    <cellStyle name="40 % - uthevingsfarge 5 2" xfId="108" xr:uid="{00000000-0005-0000-0000-000043000000}"/>
    <cellStyle name="40 % - uthevingsfarge 5 2 2" xfId="136" xr:uid="{00000000-0005-0000-0000-000044000000}"/>
    <cellStyle name="40 % - uthevingsfarge 5 3" xfId="150" xr:uid="{00000000-0005-0000-0000-000045000000}"/>
    <cellStyle name="40 % - uthevingsfarge 5 4" xfId="122" xr:uid="{00000000-0005-0000-0000-000046000000}"/>
    <cellStyle name="40 % – uthevingsfarge 6" xfId="93" builtinId="51" customBuiltin="1"/>
    <cellStyle name="40 % - uthevingsfarge 6 2" xfId="110" xr:uid="{00000000-0005-0000-0000-000048000000}"/>
    <cellStyle name="40 % - uthevingsfarge 6 2 2" xfId="138" xr:uid="{00000000-0005-0000-0000-000049000000}"/>
    <cellStyle name="40 % - uthevingsfarge 6 3" xfId="152" xr:uid="{00000000-0005-0000-0000-00004A000000}"/>
    <cellStyle name="40 % - uthevingsfarge 6 4" xfId="124" xr:uid="{00000000-0005-0000-0000-00004B000000}"/>
    <cellStyle name="40% - Accent1" xfId="18" xr:uid="{00000000-0005-0000-0000-00004C000000}"/>
    <cellStyle name="40% - Accent2" xfId="19" xr:uid="{00000000-0005-0000-0000-00004D000000}"/>
    <cellStyle name="40% - Accent3" xfId="20" xr:uid="{00000000-0005-0000-0000-00004E000000}"/>
    <cellStyle name="40% - Accent4" xfId="21" xr:uid="{00000000-0005-0000-0000-00004F000000}"/>
    <cellStyle name="40% - Accent5" xfId="22" xr:uid="{00000000-0005-0000-0000-000050000000}"/>
    <cellStyle name="40% - Accent6" xfId="23" xr:uid="{00000000-0005-0000-0000-000051000000}"/>
    <cellStyle name="40% - uthevingsfarge 1 2" xfId="159" xr:uid="{00000000-0005-0000-0000-000052000000}"/>
    <cellStyle name="40% - uthevingsfarge 2 2" xfId="160" xr:uid="{00000000-0005-0000-0000-000053000000}"/>
    <cellStyle name="40% - uthevingsfarge 3 2" xfId="161" xr:uid="{00000000-0005-0000-0000-000054000000}"/>
    <cellStyle name="40% - uthevingsfarge 4 2" xfId="162" xr:uid="{00000000-0005-0000-0000-000055000000}"/>
    <cellStyle name="40% - uthevingsfarge 5 2" xfId="163" xr:uid="{00000000-0005-0000-0000-000056000000}"/>
    <cellStyle name="40% - uthevingsfarge 6 2" xfId="164" xr:uid="{00000000-0005-0000-0000-000057000000}"/>
    <cellStyle name="5. Tabell-kropp hf" xfId="6" xr:uid="{00000000-0005-0000-0000-000058000000}"/>
    <cellStyle name="60 % – uthevingsfarge 1" xfId="74" builtinId="32" customBuiltin="1"/>
    <cellStyle name="60 % – uthevingsfarge 2" xfId="78" builtinId="36" customBuiltin="1"/>
    <cellStyle name="60 % – uthevingsfarge 3" xfId="82" builtinId="40" customBuiltin="1"/>
    <cellStyle name="60 % – uthevingsfarge 4" xfId="86" builtinId="44" customBuiltin="1"/>
    <cellStyle name="60 % – uthevingsfarge 5" xfId="90" builtinId="48" customBuiltin="1"/>
    <cellStyle name="60 % – uthevingsfarge 6" xfId="94" builtinId="52" customBuiltin="1"/>
    <cellStyle name="60% - Accent1" xfId="24" xr:uid="{00000000-0005-0000-0000-00005F000000}"/>
    <cellStyle name="60% - Accent2" xfId="25" xr:uid="{00000000-0005-0000-0000-000060000000}"/>
    <cellStyle name="60% - Accent3" xfId="26" xr:uid="{00000000-0005-0000-0000-000061000000}"/>
    <cellStyle name="60% - Accent4" xfId="27" xr:uid="{00000000-0005-0000-0000-000062000000}"/>
    <cellStyle name="60% - Accent5" xfId="28" xr:uid="{00000000-0005-0000-0000-000063000000}"/>
    <cellStyle name="60% - Accent6" xfId="29" xr:uid="{00000000-0005-0000-0000-000064000000}"/>
    <cellStyle name="8. Tabell-kilde" xfId="7" xr:uid="{00000000-0005-0000-0000-000065000000}"/>
    <cellStyle name="9. Tabell-note" xfId="8" xr:uid="{00000000-0005-0000-0000-000066000000}"/>
    <cellStyle name="Accent1" xfId="30" xr:uid="{00000000-0005-0000-0000-000067000000}"/>
    <cellStyle name="Accent2" xfId="31" xr:uid="{00000000-0005-0000-0000-000068000000}"/>
    <cellStyle name="Accent3" xfId="32" xr:uid="{00000000-0005-0000-0000-000069000000}"/>
    <cellStyle name="Accent4" xfId="33" xr:uid="{00000000-0005-0000-0000-00006A000000}"/>
    <cellStyle name="Accent5" xfId="34" xr:uid="{00000000-0005-0000-0000-00006B000000}"/>
    <cellStyle name="Accent6" xfId="35" xr:uid="{00000000-0005-0000-0000-00006C000000}"/>
    <cellStyle name="Bad" xfId="36" xr:uid="{00000000-0005-0000-0000-00006D000000}"/>
    <cellStyle name="Beregning" xfId="65" builtinId="22" customBuiltin="1"/>
    <cellStyle name="Calculation" xfId="37" xr:uid="{00000000-0005-0000-0000-00006F000000}"/>
    <cellStyle name="Check Cell" xfId="38" xr:uid="{00000000-0005-0000-0000-000070000000}"/>
    <cellStyle name="Dårlig" xfId="61" builtinId="27" customBuiltin="1"/>
    <cellStyle name="Explanatory Text" xfId="39" xr:uid="{00000000-0005-0000-0000-000072000000}"/>
    <cellStyle name="Forklarende tekst" xfId="69" builtinId="53" customBuiltin="1"/>
    <cellStyle name="God" xfId="60" builtinId="26" customBuiltin="1"/>
    <cellStyle name="Good" xfId="40" xr:uid="{00000000-0005-0000-0000-000075000000}"/>
    <cellStyle name="Heading 1" xfId="41" xr:uid="{00000000-0005-0000-0000-000076000000}"/>
    <cellStyle name="Heading 2" xfId="42" xr:uid="{00000000-0005-0000-0000-000077000000}"/>
    <cellStyle name="Heading 3" xfId="43" xr:uid="{00000000-0005-0000-0000-000078000000}"/>
    <cellStyle name="Heading 4" xfId="44" xr:uid="{00000000-0005-0000-0000-000079000000}"/>
    <cellStyle name="Hyperkobling" xfId="54" builtinId="8"/>
    <cellStyle name="Inndata" xfId="63" builtinId="20" customBuiltin="1"/>
    <cellStyle name="Input" xfId="45" xr:uid="{00000000-0005-0000-0000-00007C000000}"/>
    <cellStyle name="Koblet celle" xfId="66" builtinId="24" customBuiltin="1"/>
    <cellStyle name="Komma" xfId="1" builtinId="3"/>
    <cellStyle name="Komma 2" xfId="140" xr:uid="{00000000-0005-0000-0000-00007F000000}"/>
    <cellStyle name="Komma 3" xfId="111" xr:uid="{00000000-0005-0000-0000-000080000000}"/>
    <cellStyle name="Kontrollcelle" xfId="67" builtinId="23" customBuiltin="1"/>
    <cellStyle name="Linked Cell" xfId="46" xr:uid="{00000000-0005-0000-0000-000082000000}"/>
    <cellStyle name="Merknad 2" xfId="96" xr:uid="{00000000-0005-0000-0000-000083000000}"/>
    <cellStyle name="Merknad 2 2" xfId="125" xr:uid="{00000000-0005-0000-0000-000084000000}"/>
    <cellStyle name="Merknad 3" xfId="98" xr:uid="{00000000-0005-0000-0000-000085000000}"/>
    <cellStyle name="Merknad 3 2" xfId="126" xr:uid="{00000000-0005-0000-0000-000086000000}"/>
    <cellStyle name="Merknad 4" xfId="139" xr:uid="{00000000-0005-0000-0000-000087000000}"/>
    <cellStyle name="Neutral" xfId="47" xr:uid="{00000000-0005-0000-0000-000088000000}"/>
    <cellStyle name="Normal" xfId="0" builtinId="0" customBuiltin="1"/>
    <cellStyle name="Normal 14" xfId="169" xr:uid="{BA68E945-209F-4949-8937-A9AE526780B8}"/>
    <cellStyle name="Normal 2" xfId="166" xr:uid="{00000000-0005-0000-0000-00008A000000}"/>
    <cellStyle name="Normal 3" xfId="167" xr:uid="{00000000-0005-0000-0000-00008B000000}"/>
    <cellStyle name="Normal 4" xfId="168" xr:uid="{AF506AAF-1CC0-49A9-8541-74CCB1241161}"/>
    <cellStyle name="Note" xfId="48" xr:uid="{00000000-0005-0000-0000-00008C000000}"/>
    <cellStyle name="Nøytral" xfId="62" builtinId="28" customBuiltin="1"/>
    <cellStyle name="Output" xfId="49" xr:uid="{00000000-0005-0000-0000-00008E000000}"/>
    <cellStyle name="Overskrift 1" xfId="56" builtinId="16" customBuiltin="1"/>
    <cellStyle name="Overskrift 2" xfId="57" builtinId="17" customBuiltin="1"/>
    <cellStyle name="Overskrift 3" xfId="58" builtinId="18" customBuiltin="1"/>
    <cellStyle name="Overskrift 4" xfId="59" builtinId="19" customBuiltin="1"/>
    <cellStyle name="Prosent" xfId="165" builtinId="5"/>
    <cellStyle name="Prosent 2" xfId="55" xr:uid="{00000000-0005-0000-0000-000094000000}"/>
    <cellStyle name="Stil 1" xfId="50" xr:uid="{00000000-0005-0000-0000-000095000000}"/>
    <cellStyle name="Tabell" xfId="9" xr:uid="{00000000-0005-0000-0000-000096000000}"/>
    <cellStyle name="Tabell-tittel" xfId="10" xr:uid="{00000000-0005-0000-0000-000097000000}"/>
    <cellStyle name="Title" xfId="51" xr:uid="{00000000-0005-0000-0000-000098000000}"/>
    <cellStyle name="Tittel" xfId="97" builtinId="15" customBuiltin="1"/>
    <cellStyle name="Tittel 2" xfId="95" xr:uid="{00000000-0005-0000-0000-00009A000000}"/>
    <cellStyle name="Total" xfId="52" xr:uid="{00000000-0005-0000-0000-00009B000000}"/>
    <cellStyle name="Totalt" xfId="70" builtinId="25" customBuiltin="1"/>
    <cellStyle name="Tusenskille 2" xfId="11" xr:uid="{00000000-0005-0000-0000-00009D000000}"/>
    <cellStyle name="Tusenskille 2 2" xfId="112" xr:uid="{00000000-0005-0000-0000-00009E000000}"/>
    <cellStyle name="Utdata" xfId="64" builtinId="21" customBuiltin="1"/>
    <cellStyle name="Uthevingsfarge1" xfId="71" builtinId="29" customBuiltin="1"/>
    <cellStyle name="Uthevingsfarge2" xfId="75" builtinId="33" customBuiltin="1"/>
    <cellStyle name="Uthevingsfarge3" xfId="79" builtinId="37" customBuiltin="1"/>
    <cellStyle name="Uthevingsfarge4" xfId="83" builtinId="41" customBuiltin="1"/>
    <cellStyle name="Uthevingsfarge5" xfId="87" builtinId="45" customBuiltin="1"/>
    <cellStyle name="Uthevingsfarge6" xfId="91" builtinId="49" customBuiltin="1"/>
    <cellStyle name="Varseltekst" xfId="68" builtinId="11" customBuiltin="1"/>
    <cellStyle name="Warning Text" xfId="53" xr:uid="{00000000-0005-0000-0000-0000A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27"/>
  <sheetViews>
    <sheetView showGridLines="0" tabSelected="1" workbookViewId="0">
      <selection activeCell="B34" sqref="B34"/>
    </sheetView>
  </sheetViews>
  <sheetFormatPr baseColWidth="10" defaultRowHeight="12.5" x14ac:dyDescent="0.25"/>
  <cols>
    <col min="1" max="1" width="7.453125" customWidth="1"/>
    <col min="2" max="2" width="122.453125" customWidth="1"/>
    <col min="3" max="3" width="23.54296875" bestFit="1" customWidth="1"/>
  </cols>
  <sheetData>
    <row r="1" spans="1:3" ht="18" x14ac:dyDescent="0.4">
      <c r="A1" s="58" t="s">
        <v>166</v>
      </c>
    </row>
    <row r="3" spans="1:3" ht="13" x14ac:dyDescent="0.3">
      <c r="A3" s="59" t="s">
        <v>35</v>
      </c>
      <c r="B3" s="59" t="s">
        <v>36</v>
      </c>
      <c r="C3" s="59" t="s">
        <v>72</v>
      </c>
    </row>
    <row r="4" spans="1:3" s="139" customFormat="1" ht="13" x14ac:dyDescent="0.3">
      <c r="A4" s="63" t="s">
        <v>37</v>
      </c>
      <c r="B4" s="216" t="str">
        <f>'A.13.1'!A3</f>
        <v xml:space="preserve">Totale FoU-utgifter i 2007, 2013 og 2021 i løpende og faste 2015-priser etter fylke1, samt 2021 etter sektor for utførelse2 og per innbygger. </v>
      </c>
      <c r="C4" s="149" t="str">
        <f>'A.13.1'!A1</f>
        <v>Sist oppdatert 15.06.2023</v>
      </c>
    </row>
    <row r="5" spans="1:3" s="138" customFormat="1" ht="13" x14ac:dyDescent="0.3">
      <c r="A5" s="137" t="s">
        <v>38</v>
      </c>
      <c r="B5" s="277" t="str">
        <f>'A.13.2'!A3</f>
        <v>Totale FoU-utgifter etter finansieringskilde og fylke for utførende enhet¹ i 2021.</v>
      </c>
      <c r="C5" s="138" t="str">
        <f>'A.13.2'!A1</f>
        <v>Sist oppdatert 26.06.2023</v>
      </c>
    </row>
    <row r="6" spans="1:3" s="138" customFormat="1" ht="13" x14ac:dyDescent="0.3">
      <c r="A6" s="137" t="s">
        <v>47</v>
      </c>
      <c r="B6" s="277" t="str">
        <f>'A.13.3'!A3</f>
        <v>FoU-utgifter finansiert av offentlige midler etter sektor for utførelse  i 2021. Mill. kr og prosent.</v>
      </c>
      <c r="C6" s="138" t="str">
        <f>'A.13.3'!A1</f>
        <v>Sist oppdatert 26.06.2023</v>
      </c>
    </row>
    <row r="7" spans="1:3" s="139" customFormat="1" ht="13" x14ac:dyDescent="0.3">
      <c r="A7" s="63" t="s">
        <v>48</v>
      </c>
      <c r="B7" s="148" t="str">
        <f>'A.13.4'!A3</f>
        <v>FoU-årsverk¹ i 2007, 2013 og 2021 etter fylke2, samt etter personalgruppe og per 1 000 innbyggere i 2021.</v>
      </c>
      <c r="C7" s="61" t="str">
        <f>'A.13.4'!A1</f>
        <v>Sist oppdatert 16.06.2023</v>
      </c>
    </row>
    <row r="8" spans="1:3" s="139" customFormat="1" ht="13" x14ac:dyDescent="0.3">
      <c r="A8" s="63" t="s">
        <v>49</v>
      </c>
      <c r="B8" s="148" t="str">
        <f>'A.13.5'!A3</f>
        <v>Totalt FoU-personale, forskere/faglig personale og personale med doktorgrad etter fylke og sektor for utførelse i 2021.</v>
      </c>
      <c r="C8" s="61" t="str">
        <f>'A.13.5'!A1</f>
        <v>Sist oppdatert 26.06.2023</v>
      </c>
    </row>
    <row r="9" spans="1:3" x14ac:dyDescent="0.25">
      <c r="A9" s="63" t="s">
        <v>128</v>
      </c>
      <c r="B9" s="60" t="str">
        <f>'A.13.6a'!A3</f>
        <v>Kvinnelig FoU-personale og forskerpersonale etter fylke og utførende sektor  i 2021.</v>
      </c>
      <c r="C9" s="61" t="str">
        <f>'A.13.6a'!A1</f>
        <v>Sist oppdatert 26.06.2023</v>
      </c>
    </row>
    <row r="10" spans="1:3" x14ac:dyDescent="0.25">
      <c r="A10" s="63" t="s">
        <v>129</v>
      </c>
      <c r="B10" s="60" t="str">
        <f>'A.13.6b'!A3</f>
        <v>Mannlig FoU-personale og forskerpersonale etter fylke og utførende sektor i 2021.</v>
      </c>
      <c r="C10" s="61" t="str">
        <f>'A.13.6b'!A1</f>
        <v>Sist oppdatert 26.06.2023</v>
      </c>
    </row>
    <row r="11" spans="1:3" x14ac:dyDescent="0.25">
      <c r="A11" s="63" t="s">
        <v>85</v>
      </c>
      <c r="B11" s="60" t="str">
        <f>'A.13.7a'!A3</f>
        <v>Hovedtall for næringslivets FoU-virksomhet etter fylke i 2021.</v>
      </c>
      <c r="C11" s="61" t="str">
        <f>'A.13.7a'!A1</f>
        <v>Sist oppdatert 26.06.2023</v>
      </c>
    </row>
    <row r="12" spans="1:3" x14ac:dyDescent="0.25">
      <c r="A12" s="63" t="s">
        <v>86</v>
      </c>
      <c r="B12" s="60" t="str">
        <f>'A.13.7b'!A3</f>
        <v>Hovedtall for instituttsektorens FoU-virksomhet etter fylke i 2021.</v>
      </c>
      <c r="C12" s="61" t="str">
        <f>'A.13.7b'!A1</f>
        <v>Sist oppdatert 19.06.2023</v>
      </c>
    </row>
    <row r="13" spans="1:3" x14ac:dyDescent="0.25">
      <c r="A13" s="63" t="s">
        <v>87</v>
      </c>
      <c r="B13" s="60" t="str">
        <f>'A.13.7c'!A3</f>
        <v>Hovedtall for universitets- og høgskolesektorens FoU-virksomhet etter fylke i 2021.</v>
      </c>
      <c r="C13" s="61" t="str">
        <f>'A.13.7c'!A1</f>
        <v>Sist oppdatert 19.06.2023</v>
      </c>
    </row>
    <row r="14" spans="1:3" x14ac:dyDescent="0.25">
      <c r="A14" s="357" t="s">
        <v>88</v>
      </c>
      <c r="B14" s="148" t="str">
        <f>'A.13.7d'!A3</f>
        <v>Hovedtall for helseforetakenes FoU-virksomhet etter fylke i 2021.¹</v>
      </c>
      <c r="C14" s="61" t="str">
        <f>'A.13.7d'!A1</f>
        <v>Sist oppdatert 19.06.2023</v>
      </c>
    </row>
    <row r="15" spans="1:3" x14ac:dyDescent="0.25">
      <c r="A15" s="63" t="s">
        <v>50</v>
      </c>
      <c r="B15" s="60" t="str">
        <f>'A.13.8'!A3&amp;'A.13.8'!A4</f>
        <v xml:space="preserve">Antall sysselsatte, forskere/faglig personale per sysselsatt og sysselsatte med høyere utdanning etter fylke i 2021. </v>
      </c>
      <c r="C15" s="61" t="str">
        <f>'A.13.8'!A1</f>
        <v>Sist oppdatert 26.06.2023</v>
      </c>
    </row>
    <row r="16" spans="1:3" x14ac:dyDescent="0.25">
      <c r="A16" s="63" t="s">
        <v>51</v>
      </c>
      <c r="B16" s="60" t="str">
        <f>'A.13.9'!A3</f>
        <v>Næringslivets innovasjonsvirksomhet etter fylke i 2018–2020.</v>
      </c>
      <c r="C16" s="61" t="str">
        <f>'A.13.9'!A1</f>
        <v>Sist oppdatert 22.06.2023</v>
      </c>
    </row>
    <row r="17" spans="1:3" s="139" customFormat="1" ht="13" x14ac:dyDescent="0.3">
      <c r="A17" s="63" t="s">
        <v>52</v>
      </c>
      <c r="B17" s="148" t="str">
        <f>'A.13.10'!A3</f>
        <v>FoU-utgifter som andel av regionalt nasjonalregnskap etter fylke og utførende sektor¹  i 2021.</v>
      </c>
      <c r="C17" s="150" t="str">
        <f>'A.13.10'!A1</f>
        <v>Sist oppdatert 19.06.2023</v>
      </c>
    </row>
    <row r="18" spans="1:3" x14ac:dyDescent="0.25">
      <c r="A18" s="63" t="s">
        <v>54</v>
      </c>
      <c r="B18" s="60" t="str">
        <f>'A.13.11'!A3</f>
        <v>Totale FoU-utgifter i 2021 etter sektor for utførelse, og FoU-utgifter per innbygger, etter forskningsfondsregion1 og fylke. Mill. kr.</v>
      </c>
      <c r="C18" s="61" t="str">
        <f>'A.13.11'!A1</f>
        <v>Sist oppdatert 19.06.2023</v>
      </c>
    </row>
    <row r="21" spans="1:3" x14ac:dyDescent="0.25">
      <c r="A21" s="308"/>
      <c r="B21" s="308" t="s">
        <v>167</v>
      </c>
    </row>
    <row r="22" spans="1:3" x14ac:dyDescent="0.25">
      <c r="A22" s="308" t="s">
        <v>15</v>
      </c>
      <c r="B22" s="308" t="s">
        <v>168</v>
      </c>
    </row>
    <row r="23" spans="1:3" x14ac:dyDescent="0.25">
      <c r="A23" s="308" t="s">
        <v>169</v>
      </c>
      <c r="B23" s="308" t="s">
        <v>170</v>
      </c>
    </row>
    <row r="24" spans="1:3" x14ac:dyDescent="0.25">
      <c r="A24" s="308" t="s">
        <v>171</v>
      </c>
      <c r="B24" s="308" t="s">
        <v>172</v>
      </c>
    </row>
    <row r="25" spans="1:3" x14ac:dyDescent="0.25">
      <c r="A25" s="308">
        <v>0</v>
      </c>
      <c r="B25" s="308" t="s">
        <v>173</v>
      </c>
    </row>
    <row r="27" spans="1:3" ht="15.5" x14ac:dyDescent="0.35">
      <c r="A27" s="151" t="s">
        <v>132</v>
      </c>
    </row>
  </sheetData>
  <hyperlinks>
    <hyperlink ref="A4" display="A.13.1" xr:uid="{00000000-0004-0000-0000-000000000000}"/>
    <hyperlink ref="A5" display="A.13.2" xr:uid="{00000000-0004-0000-0000-000001000000}"/>
    <hyperlink ref="A6" display="A.13.3" xr:uid="{00000000-0004-0000-0000-000002000000}"/>
    <hyperlink ref="A7" display="A.13.4" xr:uid="{00000000-0004-0000-0000-000003000000}"/>
    <hyperlink ref="A8" display="A.13.5" xr:uid="{00000000-0004-0000-0000-000004000000}"/>
    <hyperlink ref="A9" display="A.13.6" xr:uid="{00000000-0004-0000-0000-000005000000}"/>
    <hyperlink ref="A11" display="A.13.7a" xr:uid="{00000000-0004-0000-0000-000006000000}"/>
    <hyperlink ref="A12" display="A.13.7b" xr:uid="{00000000-0004-0000-0000-000007000000}"/>
    <hyperlink ref="A13" display="A.13.7c" xr:uid="{00000000-0004-0000-0000-000008000000}"/>
    <hyperlink ref="A15" display="A.13.8" xr:uid="{00000000-0004-0000-0000-000009000000}"/>
    <hyperlink ref="A16" display="A.13.9" xr:uid="{00000000-0004-0000-0000-00000A000000}"/>
    <hyperlink ref="A17" display="A.13.10" xr:uid="{00000000-0004-0000-0000-00000B000000}"/>
    <hyperlink ref="A14" display="A.13.7d" xr:uid="{00000000-0004-0000-0000-00000C000000}"/>
    <hyperlink ref="A18" display="A.13.11" xr:uid="{00000000-0004-0000-0000-00000D000000}"/>
    <hyperlink ref="A10" display="A.13.6" xr:uid="{5C8994FF-20C9-4E17-8DE2-0539BA86EBB9}"/>
  </hyperlinks>
  <pageMargins left="0.7" right="0.7" top="0.75" bottom="0.75" header="0.3" footer="0.3"/>
  <pageSetup paperSize="9" scale="82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6"/>
    <pageSetUpPr fitToPage="1"/>
  </sheetPr>
  <dimension ref="A1:L26"/>
  <sheetViews>
    <sheetView showGridLines="0" workbookViewId="0">
      <selection activeCell="F28" sqref="F28"/>
    </sheetView>
  </sheetViews>
  <sheetFormatPr baseColWidth="10" defaultColWidth="11.453125" defaultRowHeight="12.5" x14ac:dyDescent="0.25"/>
  <cols>
    <col min="1" max="1" width="19.26953125" style="34" customWidth="1"/>
    <col min="2" max="6" width="15" style="34" customWidth="1"/>
    <col min="7" max="16384" width="11.453125" style="34"/>
  </cols>
  <sheetData>
    <row r="1" spans="1:12" ht="13" x14ac:dyDescent="0.3">
      <c r="A1" s="1" t="s">
        <v>191</v>
      </c>
      <c r="B1" s="35"/>
      <c r="C1" s="35"/>
      <c r="D1" s="35"/>
      <c r="E1" s="35"/>
      <c r="F1" s="35"/>
    </row>
    <row r="2" spans="1:12" ht="18" x14ac:dyDescent="0.4">
      <c r="A2" s="36" t="s">
        <v>90</v>
      </c>
      <c r="B2" s="38"/>
      <c r="C2" s="38"/>
      <c r="D2" s="38"/>
      <c r="E2" s="38"/>
      <c r="F2" s="38"/>
    </row>
    <row r="3" spans="1:12" ht="15.5" x14ac:dyDescent="0.35">
      <c r="A3" s="39" t="s">
        <v>190</v>
      </c>
      <c r="B3" s="41"/>
      <c r="C3" s="41"/>
      <c r="D3" s="41"/>
      <c r="E3" s="41"/>
      <c r="F3" s="41"/>
    </row>
    <row r="4" spans="1:12" ht="15.5" x14ac:dyDescent="0.35">
      <c r="A4" s="39"/>
      <c r="B4" s="41"/>
      <c r="C4" s="41"/>
      <c r="D4" s="41"/>
      <c r="E4" s="41"/>
      <c r="F4" s="41"/>
      <c r="H4" s="258"/>
    </row>
    <row r="5" spans="1:12" ht="63" x14ac:dyDescent="0.3">
      <c r="A5" s="75" t="s">
        <v>8</v>
      </c>
      <c r="B5" s="76" t="s">
        <v>55</v>
      </c>
      <c r="C5" s="76" t="s">
        <v>25</v>
      </c>
      <c r="D5" s="76" t="s">
        <v>58</v>
      </c>
      <c r="E5" s="76" t="s">
        <v>26</v>
      </c>
      <c r="F5" s="107" t="s">
        <v>57</v>
      </c>
      <c r="G5" s="90"/>
    </row>
    <row r="6" spans="1:12" ht="13" x14ac:dyDescent="0.3">
      <c r="A6" s="79" t="s">
        <v>56</v>
      </c>
      <c r="B6" s="189">
        <f>SUM(B8:B19)</f>
        <v>16411</v>
      </c>
      <c r="C6" s="189">
        <f>SUM(C8:C19)</f>
        <v>14020</v>
      </c>
      <c r="D6" s="189">
        <f>SUM(D8:D19)</f>
        <v>9061</v>
      </c>
      <c r="E6" s="189">
        <f>SUM(E8:E19)</f>
        <v>10188</v>
      </c>
      <c r="F6" s="306">
        <f>SUM(F8:F19)</f>
        <v>7003</v>
      </c>
      <c r="H6" s="108"/>
      <c r="I6" s="108"/>
      <c r="J6" s="108"/>
      <c r="K6" s="108"/>
      <c r="L6" s="108"/>
    </row>
    <row r="7" spans="1:12" ht="13" x14ac:dyDescent="0.3">
      <c r="A7" s="82"/>
      <c r="B7" s="190"/>
      <c r="C7" s="190"/>
      <c r="D7" s="190"/>
      <c r="E7" s="190"/>
      <c r="F7" s="193"/>
      <c r="H7" s="108"/>
    </row>
    <row r="8" spans="1:12" x14ac:dyDescent="0.25">
      <c r="A8" s="10" t="s">
        <v>137</v>
      </c>
      <c r="B8" s="84">
        <v>3288</v>
      </c>
      <c r="C8" s="85">
        <v>2803</v>
      </c>
      <c r="D8" s="85">
        <v>1588</v>
      </c>
      <c r="E8" s="85">
        <v>2101</v>
      </c>
      <c r="F8" s="91">
        <v>1282</v>
      </c>
      <c r="H8" s="108"/>
    </row>
    <row r="9" spans="1:12" x14ac:dyDescent="0.25">
      <c r="A9" s="10" t="s">
        <v>9</v>
      </c>
      <c r="B9" s="84">
        <v>4476</v>
      </c>
      <c r="C9" s="85">
        <v>4135</v>
      </c>
      <c r="D9" s="316">
        <v>2959</v>
      </c>
      <c r="E9" s="85">
        <v>2815</v>
      </c>
      <c r="F9" s="91">
        <v>2215</v>
      </c>
      <c r="H9" s="108"/>
    </row>
    <row r="10" spans="1:12" x14ac:dyDescent="0.25">
      <c r="A10" s="10" t="s">
        <v>98</v>
      </c>
      <c r="B10" s="84">
        <v>318</v>
      </c>
      <c r="C10" s="85">
        <v>362</v>
      </c>
      <c r="D10" s="316">
        <v>219</v>
      </c>
      <c r="E10" s="85">
        <v>240</v>
      </c>
      <c r="F10" s="91">
        <v>161</v>
      </c>
      <c r="H10" s="108"/>
    </row>
    <row r="11" spans="1:12" x14ac:dyDescent="0.25">
      <c r="A11" s="10" t="s">
        <v>138</v>
      </c>
      <c r="B11" s="84">
        <v>384</v>
      </c>
      <c r="C11" s="85">
        <v>449</v>
      </c>
      <c r="D11" s="316">
        <v>305</v>
      </c>
      <c r="E11" s="85">
        <v>273</v>
      </c>
      <c r="F11" s="91">
        <v>167</v>
      </c>
      <c r="H11" s="108"/>
    </row>
    <row r="12" spans="1:12" x14ac:dyDescent="0.25">
      <c r="A12" s="10" t="s">
        <v>139</v>
      </c>
      <c r="B12" s="84">
        <v>312</v>
      </c>
      <c r="C12" s="85">
        <v>363</v>
      </c>
      <c r="D12" s="316">
        <v>267</v>
      </c>
      <c r="E12" s="85">
        <v>208</v>
      </c>
      <c r="F12" s="91">
        <v>133</v>
      </c>
      <c r="H12" s="108"/>
    </row>
    <row r="13" spans="1:12" x14ac:dyDescent="0.25">
      <c r="A13" s="10" t="s">
        <v>11</v>
      </c>
      <c r="B13" s="84">
        <v>347</v>
      </c>
      <c r="C13" s="85">
        <v>319</v>
      </c>
      <c r="D13" s="316">
        <v>213</v>
      </c>
      <c r="E13" s="85">
        <v>220</v>
      </c>
      <c r="F13" s="91">
        <v>153</v>
      </c>
      <c r="H13" s="108"/>
    </row>
    <row r="14" spans="1:12" x14ac:dyDescent="0.25">
      <c r="A14" s="10" t="s">
        <v>140</v>
      </c>
      <c r="B14" s="84">
        <v>2629</v>
      </c>
      <c r="C14" s="85">
        <v>1980</v>
      </c>
      <c r="D14" s="316">
        <v>1079</v>
      </c>
      <c r="E14" s="85">
        <v>1605</v>
      </c>
      <c r="F14" s="91">
        <v>943</v>
      </c>
      <c r="H14" s="108"/>
    </row>
    <row r="15" spans="1:12" x14ac:dyDescent="0.25">
      <c r="A15" s="10" t="s">
        <v>12</v>
      </c>
      <c r="B15" s="84">
        <v>200</v>
      </c>
      <c r="C15" s="85">
        <v>203</v>
      </c>
      <c r="D15" s="316">
        <v>149</v>
      </c>
      <c r="E15" s="85">
        <v>155</v>
      </c>
      <c r="F15" s="91">
        <v>111</v>
      </c>
      <c r="H15" s="108"/>
    </row>
    <row r="16" spans="1:12" x14ac:dyDescent="0.25">
      <c r="A16" s="10" t="s">
        <v>125</v>
      </c>
      <c r="B16" s="84">
        <v>3412</v>
      </c>
      <c r="C16" s="85">
        <v>2351</v>
      </c>
      <c r="D16" s="316">
        <v>1604</v>
      </c>
      <c r="E16" s="85">
        <v>1931</v>
      </c>
      <c r="F16" s="91">
        <v>1391</v>
      </c>
      <c r="H16" s="108"/>
      <c r="I16" s="110"/>
    </row>
    <row r="17" spans="1:8" x14ac:dyDescent="0.25">
      <c r="A17" s="10" t="s">
        <v>13</v>
      </c>
      <c r="B17" s="84">
        <v>160</v>
      </c>
      <c r="C17" s="85">
        <v>290</v>
      </c>
      <c r="D17" s="316">
        <v>205</v>
      </c>
      <c r="E17" s="85">
        <v>130</v>
      </c>
      <c r="F17" s="91">
        <v>99</v>
      </c>
      <c r="H17" s="108"/>
    </row>
    <row r="18" spans="1:8" x14ac:dyDescent="0.25">
      <c r="A18" s="10" t="s">
        <v>141</v>
      </c>
      <c r="B18" s="84">
        <v>830</v>
      </c>
      <c r="C18" s="85">
        <v>742</v>
      </c>
      <c r="D18" s="316">
        <v>473</v>
      </c>
      <c r="E18" s="85">
        <v>480</v>
      </c>
      <c r="F18" s="91">
        <v>325</v>
      </c>
      <c r="H18" s="108"/>
    </row>
    <row r="19" spans="1:8" x14ac:dyDescent="0.25">
      <c r="A19" s="10" t="s">
        <v>23</v>
      </c>
      <c r="B19" s="84">
        <v>55</v>
      </c>
      <c r="C19" s="85">
        <v>23</v>
      </c>
      <c r="D19" s="85" t="s">
        <v>15</v>
      </c>
      <c r="E19" s="85">
        <v>30</v>
      </c>
      <c r="F19" s="91">
        <v>23</v>
      </c>
      <c r="H19" s="108"/>
    </row>
    <row r="20" spans="1:8" x14ac:dyDescent="0.25">
      <c r="A20" s="43"/>
      <c r="B20" s="13"/>
      <c r="C20" s="110"/>
      <c r="D20" s="110"/>
      <c r="E20" s="110"/>
      <c r="F20" s="110"/>
      <c r="H20" s="108"/>
    </row>
    <row r="21" spans="1:8" x14ac:dyDescent="0.25">
      <c r="A21" s="19" t="s">
        <v>162</v>
      </c>
      <c r="B21" s="86"/>
      <c r="C21" s="86"/>
      <c r="D21" s="86"/>
      <c r="E21" s="86"/>
      <c r="F21" s="86"/>
    </row>
    <row r="26" spans="1:8" x14ac:dyDescent="0.25">
      <c r="F26" s="108"/>
      <c r="G26" s="108"/>
    </row>
  </sheetData>
  <pageMargins left="0.7" right="0.7" top="0.75" bottom="0.75" header="0.3" footer="0.3"/>
  <pageSetup paperSize="9" orientation="landscape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6"/>
    <pageSetUpPr fitToPage="1"/>
  </sheetPr>
  <dimension ref="A1:Q28"/>
  <sheetViews>
    <sheetView showGridLines="0" workbookViewId="0">
      <selection activeCell="A21" sqref="A21"/>
    </sheetView>
  </sheetViews>
  <sheetFormatPr baseColWidth="10" defaultColWidth="11.453125" defaultRowHeight="12.5" x14ac:dyDescent="0.25"/>
  <cols>
    <col min="1" max="1" width="19.26953125" style="34" customWidth="1"/>
    <col min="2" max="6" width="15" style="34" customWidth="1"/>
    <col min="7" max="11" width="11.453125" style="34"/>
    <col min="12" max="14" width="12.26953125" style="34" bestFit="1" customWidth="1"/>
    <col min="15" max="15" width="12.453125" style="34" customWidth="1"/>
    <col min="16" max="16384" width="11.453125" style="34"/>
  </cols>
  <sheetData>
    <row r="1" spans="1:17" ht="13" x14ac:dyDescent="0.3">
      <c r="A1" s="1" t="s">
        <v>191</v>
      </c>
      <c r="B1" s="35"/>
      <c r="C1" s="35"/>
      <c r="D1" s="35"/>
      <c r="E1" s="35"/>
      <c r="F1" s="35"/>
    </row>
    <row r="2" spans="1:17" ht="18" x14ac:dyDescent="0.4">
      <c r="A2" s="36" t="s">
        <v>91</v>
      </c>
      <c r="B2" s="38"/>
      <c r="C2" s="38"/>
      <c r="D2" s="38"/>
      <c r="E2" s="38"/>
      <c r="F2" s="38"/>
    </row>
    <row r="3" spans="1:17" ht="15.5" x14ac:dyDescent="0.35">
      <c r="A3" s="39" t="s">
        <v>192</v>
      </c>
      <c r="B3" s="41"/>
      <c r="C3" s="41"/>
      <c r="D3" s="41"/>
      <c r="E3" s="41"/>
      <c r="F3" s="41"/>
    </row>
    <row r="4" spans="1:17" ht="15.5" x14ac:dyDescent="0.35">
      <c r="A4" s="39"/>
      <c r="B4" s="41"/>
      <c r="C4" s="41"/>
      <c r="D4" s="41"/>
      <c r="E4" s="41"/>
      <c r="F4" s="41"/>
    </row>
    <row r="5" spans="1:17" ht="63" x14ac:dyDescent="0.3">
      <c r="A5" s="75" t="s">
        <v>8</v>
      </c>
      <c r="B5" s="76" t="s">
        <v>55</v>
      </c>
      <c r="C5" s="76" t="s">
        <v>25</v>
      </c>
      <c r="D5" s="76" t="s">
        <v>58</v>
      </c>
      <c r="E5" s="76" t="s">
        <v>26</v>
      </c>
      <c r="F5" s="107" t="s">
        <v>57</v>
      </c>
      <c r="G5" s="90"/>
      <c r="H5" s="88"/>
    </row>
    <row r="6" spans="1:17" ht="13" x14ac:dyDescent="0.3">
      <c r="A6" s="79" t="s">
        <v>56</v>
      </c>
      <c r="B6" s="293">
        <f>SUM(B8:B19)</f>
        <v>26904.100000000002</v>
      </c>
      <c r="C6" s="293">
        <f>SUM(C8:C19)</f>
        <v>40639</v>
      </c>
      <c r="D6" s="293">
        <f t="shared" ref="D6:F6" si="0">SUM(D8:D19)</f>
        <v>30715</v>
      </c>
      <c r="E6" s="293">
        <f t="shared" si="0"/>
        <v>17994.460000000003</v>
      </c>
      <c r="F6" s="317">
        <f t="shared" si="0"/>
        <v>14646.5</v>
      </c>
      <c r="H6" s="183"/>
      <c r="I6" s="183"/>
      <c r="L6" s="184"/>
      <c r="M6" s="184"/>
      <c r="N6" s="185"/>
      <c r="O6" s="185"/>
    </row>
    <row r="7" spans="1:17" ht="13" x14ac:dyDescent="0.3">
      <c r="A7" s="82"/>
      <c r="B7" s="83"/>
      <c r="C7" s="83"/>
      <c r="D7" s="83"/>
      <c r="E7" s="83"/>
      <c r="F7" s="291"/>
      <c r="L7" s="184"/>
      <c r="M7" s="184"/>
      <c r="N7" s="185"/>
      <c r="O7" s="185"/>
    </row>
    <row r="8" spans="1:17" x14ac:dyDescent="0.25">
      <c r="A8" s="10" t="s">
        <v>137</v>
      </c>
      <c r="B8" s="213">
        <v>2354.9</v>
      </c>
      <c r="C8" s="213">
        <v>2633</v>
      </c>
      <c r="D8" s="259">
        <v>2059</v>
      </c>
      <c r="E8" s="85">
        <v>1116.1500000000001</v>
      </c>
      <c r="F8" s="299">
        <v>918.41</v>
      </c>
      <c r="H8"/>
      <c r="I8" s="183"/>
      <c r="L8" s="184"/>
      <c r="M8" s="184"/>
      <c r="N8" s="185"/>
      <c r="O8" s="185"/>
    </row>
    <row r="9" spans="1:17" x14ac:dyDescent="0.25">
      <c r="A9" s="10" t="s">
        <v>9</v>
      </c>
      <c r="B9" s="213">
        <v>9470</v>
      </c>
      <c r="C9" s="213">
        <v>13459</v>
      </c>
      <c r="D9" s="259">
        <v>9627</v>
      </c>
      <c r="E9" s="85">
        <v>6784.29</v>
      </c>
      <c r="F9" s="299">
        <v>5236.2</v>
      </c>
      <c r="H9"/>
      <c r="I9" s="183"/>
      <c r="L9" s="184"/>
      <c r="M9" s="184"/>
      <c r="N9" s="185"/>
      <c r="O9" s="185"/>
    </row>
    <row r="10" spans="1:17" x14ac:dyDescent="0.25">
      <c r="A10" s="10" t="s">
        <v>98</v>
      </c>
      <c r="B10" s="213">
        <v>548.70000000000005</v>
      </c>
      <c r="C10" s="213">
        <v>1216</v>
      </c>
      <c r="D10" s="259">
        <v>964</v>
      </c>
      <c r="E10" s="85">
        <v>369.1</v>
      </c>
      <c r="F10" s="299">
        <v>328.17</v>
      </c>
      <c r="H10"/>
      <c r="I10" s="183"/>
      <c r="L10" s="184"/>
      <c r="M10" s="184"/>
      <c r="N10" s="185"/>
      <c r="O10" s="185"/>
    </row>
    <row r="11" spans="1:17" x14ac:dyDescent="0.25">
      <c r="A11" s="10" t="s">
        <v>138</v>
      </c>
      <c r="B11" s="213">
        <v>460.5</v>
      </c>
      <c r="C11" s="213">
        <v>889</v>
      </c>
      <c r="D11" s="259">
        <v>843</v>
      </c>
      <c r="E11" s="85">
        <v>313.37</v>
      </c>
      <c r="F11" s="299">
        <v>304.13</v>
      </c>
      <c r="H11"/>
      <c r="I11" s="183"/>
      <c r="L11" s="184"/>
      <c r="M11" s="184"/>
      <c r="N11" s="185"/>
      <c r="O11" s="185"/>
    </row>
    <row r="12" spans="1:17" x14ac:dyDescent="0.25">
      <c r="A12" s="10" t="s">
        <v>139</v>
      </c>
      <c r="B12" s="260">
        <v>612.4</v>
      </c>
      <c r="C12" s="213">
        <v>1251</v>
      </c>
      <c r="D12" s="259">
        <v>1025</v>
      </c>
      <c r="E12" s="85">
        <v>418.28</v>
      </c>
      <c r="F12" s="299">
        <v>389.31</v>
      </c>
      <c r="H12"/>
      <c r="I12" s="183"/>
      <c r="L12" s="184"/>
      <c r="M12" s="184"/>
      <c r="N12" s="185"/>
      <c r="O12" s="185"/>
    </row>
    <row r="13" spans="1:17" x14ac:dyDescent="0.25">
      <c r="A13" s="10" t="s">
        <v>11</v>
      </c>
      <c r="B13" s="213">
        <v>964.1</v>
      </c>
      <c r="C13" s="213">
        <v>1844</v>
      </c>
      <c r="D13" s="259">
        <v>1412</v>
      </c>
      <c r="E13" s="85">
        <v>728.11</v>
      </c>
      <c r="F13" s="299">
        <v>625.36</v>
      </c>
      <c r="H13"/>
      <c r="I13" s="183"/>
      <c r="L13" s="184"/>
      <c r="M13" s="184"/>
      <c r="N13" s="185"/>
      <c r="O13" s="185"/>
    </row>
    <row r="14" spans="1:17" x14ac:dyDescent="0.25">
      <c r="A14" s="10" t="s">
        <v>140</v>
      </c>
      <c r="B14" s="213">
        <v>4301.3</v>
      </c>
      <c r="C14" s="213">
        <v>6713</v>
      </c>
      <c r="D14" s="259">
        <v>5105</v>
      </c>
      <c r="E14" s="85">
        <v>2698.7400000000002</v>
      </c>
      <c r="F14" s="299">
        <v>2147.0300000000002</v>
      </c>
      <c r="H14"/>
      <c r="I14" s="183"/>
      <c r="L14" s="184"/>
      <c r="M14" s="184"/>
      <c r="N14" s="185"/>
      <c r="O14" s="185"/>
    </row>
    <row r="15" spans="1:17" x14ac:dyDescent="0.25">
      <c r="A15" s="10" t="s">
        <v>12</v>
      </c>
      <c r="B15" s="213">
        <v>376.2</v>
      </c>
      <c r="C15" s="213">
        <v>744</v>
      </c>
      <c r="D15" s="259">
        <v>635</v>
      </c>
      <c r="E15" s="85">
        <v>243.91</v>
      </c>
      <c r="F15" s="299">
        <v>229.13</v>
      </c>
      <c r="H15"/>
      <c r="I15" s="183"/>
      <c r="L15" s="184"/>
      <c r="M15" s="184"/>
      <c r="N15" s="185"/>
      <c r="O15" s="185"/>
      <c r="P15" s="186"/>
      <c r="Q15" s="186"/>
    </row>
    <row r="16" spans="1:17" x14ac:dyDescent="0.25">
      <c r="A16" s="10" t="s">
        <v>125</v>
      </c>
      <c r="B16" s="213">
        <v>5040.8999999999996</v>
      </c>
      <c r="C16" s="213">
        <v>7323</v>
      </c>
      <c r="D16" s="259">
        <v>5647</v>
      </c>
      <c r="E16" s="85">
        <v>3420.76</v>
      </c>
      <c r="F16" s="299">
        <v>2914.26</v>
      </c>
      <c r="H16" s="108"/>
      <c r="I16" s="183"/>
      <c r="L16" s="184"/>
      <c r="M16" s="184"/>
      <c r="N16" s="185"/>
      <c r="O16" s="185"/>
    </row>
    <row r="17" spans="1:15" x14ac:dyDescent="0.25">
      <c r="A17" s="10" t="s">
        <v>13</v>
      </c>
      <c r="B17" s="309">
        <v>552.20000000000005</v>
      </c>
      <c r="C17" s="213">
        <v>1060</v>
      </c>
      <c r="D17" s="259">
        <v>846</v>
      </c>
      <c r="E17" s="85">
        <v>353.69</v>
      </c>
      <c r="F17" s="299">
        <v>320.92</v>
      </c>
      <c r="H17" s="108"/>
      <c r="I17" s="183"/>
      <c r="L17" s="184"/>
      <c r="M17" s="184"/>
      <c r="N17" s="185"/>
      <c r="O17" s="185"/>
    </row>
    <row r="18" spans="1:15" x14ac:dyDescent="0.25">
      <c r="A18" s="10" t="s">
        <v>141</v>
      </c>
      <c r="B18" s="309">
        <v>2117.9</v>
      </c>
      <c r="C18" s="213">
        <v>3441</v>
      </c>
      <c r="D18" s="259">
        <v>2491</v>
      </c>
      <c r="E18" s="85">
        <v>1513.58</v>
      </c>
      <c r="F18" s="299">
        <v>1200.28</v>
      </c>
      <c r="H18" s="108"/>
      <c r="I18" s="183"/>
      <c r="L18" s="184"/>
      <c r="M18" s="184"/>
      <c r="N18" s="185"/>
      <c r="O18" s="185"/>
    </row>
    <row r="19" spans="1:15" x14ac:dyDescent="0.25">
      <c r="A19" s="10" t="s">
        <v>23</v>
      </c>
      <c r="B19" s="309">
        <v>105</v>
      </c>
      <c r="C19" s="213">
        <v>66</v>
      </c>
      <c r="D19" s="289">
        <v>61</v>
      </c>
      <c r="E19" s="85">
        <v>34.479999999999997</v>
      </c>
      <c r="F19" s="299">
        <v>33.299999999999997</v>
      </c>
      <c r="H19" s="108"/>
      <c r="I19" s="183"/>
      <c r="L19" s="184"/>
      <c r="M19" s="184"/>
      <c r="N19" s="185"/>
      <c r="O19" s="185"/>
    </row>
    <row r="20" spans="1:15" x14ac:dyDescent="0.25">
      <c r="A20" s="43"/>
      <c r="B20" s="13"/>
      <c r="C20" s="110"/>
      <c r="D20" s="110"/>
      <c r="E20" s="110"/>
      <c r="F20" s="111"/>
      <c r="H20" s="108"/>
      <c r="L20" s="184"/>
      <c r="M20" s="184"/>
      <c r="N20" s="184"/>
      <c r="O20" s="184"/>
    </row>
    <row r="21" spans="1:15" x14ac:dyDescent="0.25">
      <c r="A21" s="19" t="s">
        <v>162</v>
      </c>
      <c r="B21" s="86"/>
      <c r="C21" s="86"/>
      <c r="D21" s="86"/>
      <c r="E21" s="86"/>
      <c r="F21" s="86"/>
      <c r="L21" s="184"/>
      <c r="M21" s="184"/>
      <c r="N21" s="184"/>
      <c r="O21" s="184"/>
    </row>
    <row r="22" spans="1:15" x14ac:dyDescent="0.25">
      <c r="B22" s="86"/>
      <c r="C22" s="86"/>
      <c r="D22" s="86"/>
      <c r="E22" s="86"/>
      <c r="F22" s="86"/>
    </row>
    <row r="25" spans="1:15" x14ac:dyDescent="0.25">
      <c r="B25" s="108"/>
    </row>
    <row r="26" spans="1:15" x14ac:dyDescent="0.25">
      <c r="B26" s="108"/>
    </row>
    <row r="27" spans="1:15" x14ac:dyDescent="0.25">
      <c r="B27" s="108"/>
    </row>
    <row r="28" spans="1:15" x14ac:dyDescent="0.25">
      <c r="B28" s="108"/>
    </row>
  </sheetData>
  <pageMargins left="0.7" right="0.7" top="0.75" bottom="0.75" header="0.3" footer="0.3"/>
  <pageSetup paperSize="9" orientation="landscape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6"/>
    <pageSetUpPr fitToPage="1"/>
  </sheetPr>
  <dimension ref="A1:H41"/>
  <sheetViews>
    <sheetView showGridLines="0" workbookViewId="0">
      <selection activeCell="A22" sqref="A22"/>
    </sheetView>
  </sheetViews>
  <sheetFormatPr baseColWidth="10" defaultColWidth="11.453125" defaultRowHeight="12.5" x14ac:dyDescent="0.25"/>
  <cols>
    <col min="1" max="1" width="19.26953125" style="34" customWidth="1"/>
    <col min="2" max="6" width="15" style="34" customWidth="1"/>
    <col min="7" max="16384" width="11.453125" style="34"/>
  </cols>
  <sheetData>
    <row r="1" spans="1:8" ht="13" x14ac:dyDescent="0.3">
      <c r="A1" s="1" t="s">
        <v>191</v>
      </c>
      <c r="B1" s="35"/>
      <c r="C1" s="35"/>
      <c r="D1" s="35"/>
      <c r="E1" s="35"/>
      <c r="F1" s="35"/>
    </row>
    <row r="2" spans="1:8" ht="18" x14ac:dyDescent="0.4">
      <c r="A2" s="36" t="s">
        <v>92</v>
      </c>
      <c r="B2" s="38"/>
      <c r="C2" s="38"/>
      <c r="D2" s="38"/>
      <c r="E2" s="38"/>
      <c r="F2" s="38"/>
    </row>
    <row r="3" spans="1:8" ht="15.5" x14ac:dyDescent="0.35">
      <c r="A3" s="39" t="s">
        <v>193</v>
      </c>
      <c r="B3" s="41"/>
      <c r="C3" s="41"/>
      <c r="D3" s="41"/>
      <c r="E3" s="41"/>
      <c r="F3" s="41"/>
    </row>
    <row r="4" spans="1:8" ht="15.5" x14ac:dyDescent="0.35">
      <c r="A4" s="39"/>
      <c r="B4" s="41"/>
      <c r="C4" s="41"/>
      <c r="D4" s="41"/>
      <c r="E4" s="41"/>
      <c r="F4" s="41"/>
    </row>
    <row r="5" spans="1:8" ht="63" x14ac:dyDescent="0.3">
      <c r="A5" s="75" t="s">
        <v>8</v>
      </c>
      <c r="B5" s="76" t="s">
        <v>55</v>
      </c>
      <c r="C5" s="76" t="s">
        <v>25</v>
      </c>
      <c r="D5" s="76" t="s">
        <v>58</v>
      </c>
      <c r="E5" s="76" t="s">
        <v>26</v>
      </c>
      <c r="F5" s="107" t="s">
        <v>57</v>
      </c>
      <c r="G5" s="90"/>
    </row>
    <row r="6" spans="1:8" ht="13" x14ac:dyDescent="0.3">
      <c r="A6" s="79" t="s">
        <v>56</v>
      </c>
      <c r="B6" s="189">
        <f>SUM(B8:B19)</f>
        <v>5268.1170000000011</v>
      </c>
      <c r="C6" s="189">
        <f t="shared" ref="C6:F6" si="0">SUM(C8:C19)</f>
        <v>8034</v>
      </c>
      <c r="D6" s="189">
        <f t="shared" si="0"/>
        <v>5379</v>
      </c>
      <c r="E6" s="189">
        <f t="shared" si="0"/>
        <v>3814.9000000000005</v>
      </c>
      <c r="F6" s="318">
        <f t="shared" si="0"/>
        <v>2125.4</v>
      </c>
      <c r="H6"/>
    </row>
    <row r="7" spans="1:8" ht="13" x14ac:dyDescent="0.3">
      <c r="A7" s="82"/>
      <c r="B7" s="190"/>
      <c r="C7" s="190"/>
      <c r="D7" s="190"/>
      <c r="E7" s="190"/>
      <c r="F7" s="193"/>
      <c r="H7"/>
    </row>
    <row r="8" spans="1:8" x14ac:dyDescent="0.25">
      <c r="A8" s="10" t="s">
        <v>137</v>
      </c>
      <c r="B8" s="274">
        <v>537.55399999999997</v>
      </c>
      <c r="C8" s="275">
        <v>821</v>
      </c>
      <c r="D8" s="275">
        <v>536</v>
      </c>
      <c r="E8" s="275">
        <v>388.5</v>
      </c>
      <c r="F8" s="276">
        <v>247.8</v>
      </c>
      <c r="H8"/>
    </row>
    <row r="9" spans="1:8" x14ac:dyDescent="0.25">
      <c r="A9" s="10" t="s">
        <v>9</v>
      </c>
      <c r="B9" s="274">
        <v>2541.6039999999998</v>
      </c>
      <c r="C9" s="275">
        <v>3458</v>
      </c>
      <c r="D9" s="275">
        <v>2277</v>
      </c>
      <c r="E9" s="275">
        <v>1874.5</v>
      </c>
      <c r="F9" s="276">
        <v>1014.6999999999999</v>
      </c>
      <c r="G9" s="108"/>
      <c r="H9"/>
    </row>
    <row r="10" spans="1:8" x14ac:dyDescent="0.25">
      <c r="A10" s="10" t="s">
        <v>98</v>
      </c>
      <c r="B10" s="274">
        <v>101.25700000000001</v>
      </c>
      <c r="C10" s="275">
        <v>159</v>
      </c>
      <c r="D10" s="275">
        <v>93</v>
      </c>
      <c r="E10" s="275">
        <v>89.3</v>
      </c>
      <c r="F10" s="276">
        <v>58.5</v>
      </c>
      <c r="H10"/>
    </row>
    <row r="11" spans="1:8" x14ac:dyDescent="0.25">
      <c r="A11" s="10" t="s">
        <v>138</v>
      </c>
      <c r="B11" s="274">
        <v>174.65100000000001</v>
      </c>
      <c r="C11" s="275">
        <v>280</v>
      </c>
      <c r="D11" s="275">
        <v>181</v>
      </c>
      <c r="E11" s="275">
        <v>124.5</v>
      </c>
      <c r="F11" s="276">
        <v>59.8</v>
      </c>
      <c r="G11" s="108"/>
      <c r="H11"/>
    </row>
    <row r="12" spans="1:8" x14ac:dyDescent="0.25">
      <c r="A12" s="10" t="s">
        <v>139</v>
      </c>
      <c r="B12" s="274">
        <v>109.077</v>
      </c>
      <c r="C12" s="275">
        <v>162</v>
      </c>
      <c r="D12" s="275">
        <v>127</v>
      </c>
      <c r="E12" s="275">
        <v>77.900000000000006</v>
      </c>
      <c r="F12" s="276">
        <v>45.2</v>
      </c>
      <c r="H12"/>
    </row>
    <row r="13" spans="1:8" x14ac:dyDescent="0.25">
      <c r="A13" s="10" t="s">
        <v>11</v>
      </c>
      <c r="B13" s="274">
        <v>207.88</v>
      </c>
      <c r="C13" s="275">
        <v>371</v>
      </c>
      <c r="D13" s="275">
        <v>266</v>
      </c>
      <c r="E13" s="275">
        <v>177.8</v>
      </c>
      <c r="F13" s="276">
        <v>108.39999999999999</v>
      </c>
      <c r="G13" s="108"/>
      <c r="H13"/>
    </row>
    <row r="14" spans="1:8" x14ac:dyDescent="0.25">
      <c r="A14" s="10" t="s">
        <v>140</v>
      </c>
      <c r="B14" s="274">
        <v>811.35500000000002</v>
      </c>
      <c r="C14" s="275">
        <v>1334</v>
      </c>
      <c r="D14" s="275">
        <v>918</v>
      </c>
      <c r="E14" s="275">
        <v>510.9</v>
      </c>
      <c r="F14" s="276">
        <v>273</v>
      </c>
      <c r="H14"/>
    </row>
    <row r="15" spans="1:8" x14ac:dyDescent="0.25">
      <c r="A15" s="10" t="s">
        <v>12</v>
      </c>
      <c r="B15" s="274">
        <v>28.337</v>
      </c>
      <c r="C15" s="275">
        <v>47</v>
      </c>
      <c r="D15" s="275">
        <v>35</v>
      </c>
      <c r="E15" s="275">
        <v>22.5</v>
      </c>
      <c r="F15" s="276">
        <v>12.4</v>
      </c>
      <c r="H15"/>
    </row>
    <row r="16" spans="1:8" x14ac:dyDescent="0.25">
      <c r="A16" s="10" t="s">
        <v>125</v>
      </c>
      <c r="B16" s="274">
        <v>379.81299999999999</v>
      </c>
      <c r="C16" s="275">
        <v>757</v>
      </c>
      <c r="D16" s="275">
        <v>530</v>
      </c>
      <c r="E16" s="275">
        <v>236.6</v>
      </c>
      <c r="F16" s="276">
        <v>105.60000000000001</v>
      </c>
      <c r="H16"/>
    </row>
    <row r="17" spans="1:8" x14ac:dyDescent="0.25">
      <c r="A17" s="10" t="s">
        <v>13</v>
      </c>
      <c r="B17" s="274">
        <v>58.64</v>
      </c>
      <c r="C17" s="275">
        <v>164</v>
      </c>
      <c r="D17" s="275">
        <v>96</v>
      </c>
      <c r="E17" s="275">
        <v>47.8</v>
      </c>
      <c r="F17" s="276">
        <v>28.8</v>
      </c>
      <c r="H17"/>
    </row>
    <row r="18" spans="1:8" x14ac:dyDescent="0.25">
      <c r="A18" s="10" t="s">
        <v>141</v>
      </c>
      <c r="B18" s="274">
        <v>317.94900000000001</v>
      </c>
      <c r="C18" s="275">
        <v>481</v>
      </c>
      <c r="D18" s="275">
        <v>320</v>
      </c>
      <c r="E18" s="275">
        <v>264.59999999999997</v>
      </c>
      <c r="F18" s="276">
        <v>171.20000000000002</v>
      </c>
      <c r="H18"/>
    </row>
    <row r="19" spans="1:8" x14ac:dyDescent="0.25">
      <c r="A19" s="10" t="s">
        <v>23</v>
      </c>
      <c r="B19" s="275" t="s">
        <v>15</v>
      </c>
      <c r="C19" s="275" t="s">
        <v>15</v>
      </c>
      <c r="D19" s="275" t="s">
        <v>15</v>
      </c>
      <c r="E19" s="275" t="s">
        <v>15</v>
      </c>
      <c r="F19" s="276" t="s">
        <v>15</v>
      </c>
      <c r="H19"/>
    </row>
    <row r="20" spans="1:8" x14ac:dyDescent="0.25">
      <c r="A20" s="43"/>
      <c r="B20" s="246"/>
      <c r="C20" s="198"/>
      <c r="D20" s="198"/>
      <c r="E20" s="198"/>
      <c r="F20" s="198"/>
      <c r="H20"/>
    </row>
    <row r="21" spans="1:8" x14ac:dyDescent="0.25">
      <c r="A21" s="119" t="s">
        <v>126</v>
      </c>
      <c r="B21" s="13"/>
      <c r="C21" s="110"/>
      <c r="D21" s="110"/>
      <c r="E21" s="198"/>
      <c r="F21" s="198"/>
    </row>
    <row r="22" spans="1:8" x14ac:dyDescent="0.25">
      <c r="A22" s="19" t="s">
        <v>162</v>
      </c>
      <c r="B22" s="13"/>
      <c r="C22" s="110"/>
      <c r="D22" s="110"/>
      <c r="E22" s="110"/>
      <c r="F22" s="110"/>
    </row>
    <row r="23" spans="1:8" x14ac:dyDescent="0.25">
      <c r="C23"/>
      <c r="D23"/>
    </row>
    <row r="24" spans="1:8" x14ac:dyDescent="0.25">
      <c r="A24" s="194"/>
      <c r="B24" s="195"/>
      <c r="C24" s="195"/>
      <c r="D24" s="195"/>
      <c r="E24" s="194"/>
      <c r="F24" s="194"/>
    </row>
    <row r="25" spans="1:8" x14ac:dyDescent="0.25">
      <c r="A25" s="194"/>
      <c r="B25" s="195"/>
      <c r="C25" s="195"/>
      <c r="D25" s="195"/>
      <c r="E25" s="194"/>
      <c r="F25" s="194"/>
    </row>
    <row r="26" spans="1:8" x14ac:dyDescent="0.25">
      <c r="A26" s="194"/>
      <c r="B26" s="195"/>
      <c r="C26" s="195"/>
      <c r="D26" s="195"/>
      <c r="E26" s="194"/>
      <c r="F26" s="194"/>
    </row>
    <row r="27" spans="1:8" x14ac:dyDescent="0.25">
      <c r="A27" s="194"/>
      <c r="B27" s="195"/>
      <c r="C27" s="195"/>
      <c r="D27" s="195"/>
      <c r="E27" s="194"/>
      <c r="F27" s="194"/>
    </row>
    <row r="28" spans="1:8" x14ac:dyDescent="0.25">
      <c r="A28" s="194"/>
      <c r="B28" s="195"/>
      <c r="C28" s="195"/>
      <c r="D28" s="195"/>
      <c r="E28" s="194"/>
      <c r="F28" s="194"/>
    </row>
    <row r="29" spans="1:8" x14ac:dyDescent="0.25">
      <c r="A29" s="194"/>
      <c r="B29" s="195"/>
      <c r="C29" s="195"/>
      <c r="D29" s="195"/>
      <c r="E29" s="194"/>
      <c r="F29" s="194"/>
    </row>
    <row r="30" spans="1:8" x14ac:dyDescent="0.25">
      <c r="A30" s="194"/>
      <c r="B30" s="195"/>
      <c r="C30" s="195"/>
      <c r="D30" s="195"/>
      <c r="E30" s="194"/>
      <c r="F30" s="194"/>
    </row>
    <row r="31" spans="1:8" x14ac:dyDescent="0.25">
      <c r="A31" s="194"/>
      <c r="B31" s="195"/>
      <c r="C31" s="195"/>
      <c r="D31" s="195"/>
      <c r="E31" s="194"/>
      <c r="F31" s="194"/>
    </row>
    <row r="32" spans="1:8" x14ac:dyDescent="0.25">
      <c r="A32" s="194"/>
      <c r="B32" s="195"/>
      <c r="C32" s="195"/>
      <c r="D32" s="195"/>
      <c r="E32" s="194"/>
      <c r="F32" s="194"/>
    </row>
    <row r="33" spans="1:6" x14ac:dyDescent="0.25">
      <c r="A33" s="194"/>
      <c r="B33" s="195"/>
      <c r="C33" s="195"/>
      <c r="D33" s="195"/>
      <c r="E33" s="194"/>
      <c r="F33" s="194"/>
    </row>
    <row r="34" spans="1:6" x14ac:dyDescent="0.25">
      <c r="A34" s="194"/>
      <c r="B34" s="195"/>
      <c r="C34" s="195"/>
      <c r="D34" s="195"/>
      <c r="E34" s="194"/>
      <c r="F34" s="194"/>
    </row>
    <row r="35" spans="1:6" x14ac:dyDescent="0.25">
      <c r="A35" s="194"/>
      <c r="B35" s="195"/>
      <c r="C35" s="195"/>
      <c r="D35" s="195"/>
      <c r="E35" s="194"/>
      <c r="F35" s="194"/>
    </row>
    <row r="36" spans="1:6" x14ac:dyDescent="0.25">
      <c r="A36" s="194"/>
      <c r="B36" s="195"/>
      <c r="C36" s="195"/>
      <c r="D36" s="195"/>
      <c r="E36" s="194"/>
      <c r="F36" s="194"/>
    </row>
    <row r="37" spans="1:6" x14ac:dyDescent="0.25">
      <c r="A37" s="194"/>
      <c r="B37" s="195"/>
      <c r="C37" s="195"/>
      <c r="D37" s="195"/>
      <c r="E37" s="194"/>
      <c r="F37" s="194"/>
    </row>
    <row r="38" spans="1:6" x14ac:dyDescent="0.25">
      <c r="A38" s="194"/>
      <c r="B38" s="195"/>
      <c r="C38" s="195"/>
      <c r="D38" s="195"/>
      <c r="E38" s="194"/>
      <c r="F38" s="194"/>
    </row>
    <row r="39" spans="1:6" x14ac:dyDescent="0.25">
      <c r="A39" s="194"/>
      <c r="B39" s="195"/>
      <c r="C39" s="195"/>
      <c r="D39" s="195"/>
      <c r="E39" s="194"/>
      <c r="F39" s="194"/>
    </row>
    <row r="40" spans="1:6" x14ac:dyDescent="0.25">
      <c r="A40" s="194"/>
      <c r="B40" s="195"/>
      <c r="C40" s="195"/>
      <c r="D40" s="195"/>
      <c r="E40" s="194"/>
      <c r="F40" s="194"/>
    </row>
    <row r="41" spans="1:6" x14ac:dyDescent="0.25">
      <c r="A41" s="194"/>
      <c r="B41" s="194"/>
      <c r="C41" s="194"/>
      <c r="D41" s="194"/>
      <c r="E41" s="194"/>
      <c r="F41" s="194"/>
    </row>
  </sheetData>
  <pageMargins left="0.7" right="0.7" top="0.75" bottom="0.75" header="0.3" footer="0.3"/>
  <pageSetup paperSize="9" orientation="landscape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6"/>
    <pageSetUpPr fitToPage="1"/>
  </sheetPr>
  <dimension ref="A1:G32"/>
  <sheetViews>
    <sheetView showGridLines="0" workbookViewId="0">
      <selection activeCell="A21" sqref="A21"/>
    </sheetView>
  </sheetViews>
  <sheetFormatPr baseColWidth="10" defaultColWidth="9.1796875" defaultRowHeight="12.5" x14ac:dyDescent="0.25"/>
  <cols>
    <col min="1" max="1" width="19.1796875" style="24" customWidth="1"/>
    <col min="2" max="5" width="17.81640625" style="24" customWidth="1"/>
    <col min="6" max="6" width="17" style="24" customWidth="1"/>
    <col min="7" max="16384" width="9.1796875" style="24"/>
  </cols>
  <sheetData>
    <row r="1" spans="1:7" ht="13" x14ac:dyDescent="0.3">
      <c r="A1" s="1" t="s">
        <v>200</v>
      </c>
    </row>
    <row r="2" spans="1:7" ht="18" x14ac:dyDescent="0.4">
      <c r="A2" s="3" t="s">
        <v>44</v>
      </c>
    </row>
    <row r="3" spans="1:7" ht="15.5" x14ac:dyDescent="0.35">
      <c r="A3" s="5" t="s">
        <v>59</v>
      </c>
    </row>
    <row r="4" spans="1:7" ht="15.5" x14ac:dyDescent="0.35">
      <c r="A4" s="5" t="s">
        <v>195</v>
      </c>
      <c r="G4" s="41"/>
    </row>
    <row r="5" spans="1:7" ht="13.5" x14ac:dyDescent="0.3">
      <c r="G5" s="55"/>
    </row>
    <row r="6" spans="1:7" s="9" customFormat="1" ht="42" x14ac:dyDescent="0.3">
      <c r="A6" s="65" t="s">
        <v>8</v>
      </c>
      <c r="B6" s="53" t="s">
        <v>100</v>
      </c>
      <c r="C6" s="53" t="s">
        <v>32</v>
      </c>
      <c r="D6" s="53" t="s">
        <v>164</v>
      </c>
      <c r="E6" s="132" t="s">
        <v>33</v>
      </c>
      <c r="F6" s="132" t="s">
        <v>34</v>
      </c>
      <c r="G6" s="56"/>
    </row>
    <row r="7" spans="1:7" s="47" customFormat="1" x14ac:dyDescent="0.25">
      <c r="A7" s="10" t="s">
        <v>137</v>
      </c>
      <c r="B7" s="153">
        <v>635819</v>
      </c>
      <c r="C7" s="153">
        <v>9509</v>
      </c>
      <c r="D7" s="266">
        <f>C7/(B7/1000)</f>
        <v>14.95551406925556</v>
      </c>
      <c r="E7" s="154">
        <v>78840</v>
      </c>
      <c r="F7" s="268">
        <f>E7/B7*100</f>
        <v>12.399755276265729</v>
      </c>
      <c r="G7" s="56"/>
    </row>
    <row r="8" spans="1:7" s="47" customFormat="1" x14ac:dyDescent="0.25">
      <c r="A8" s="10" t="s">
        <v>9</v>
      </c>
      <c r="B8" s="153">
        <v>385968</v>
      </c>
      <c r="C8" s="153">
        <v>20925</v>
      </c>
      <c r="D8" s="266">
        <f t="shared" ref="D8:D17" si="0">C8/(B8/1000)</f>
        <v>54.214339012560622</v>
      </c>
      <c r="E8" s="154">
        <v>98428</v>
      </c>
      <c r="F8" s="268">
        <f t="shared" ref="F8:F19" si="1">E8/B8*100</f>
        <v>25.501595987232101</v>
      </c>
      <c r="G8" s="56"/>
    </row>
    <row r="9" spans="1:7" s="47" customFormat="1" x14ac:dyDescent="0.25">
      <c r="A9" s="10" t="s">
        <v>98</v>
      </c>
      <c r="B9" s="153">
        <v>182411</v>
      </c>
      <c r="C9" s="153">
        <v>2074</v>
      </c>
      <c r="D9" s="266">
        <f t="shared" si="0"/>
        <v>11.369928348619327</v>
      </c>
      <c r="E9" s="154">
        <v>13674</v>
      </c>
      <c r="F9" s="268">
        <f t="shared" si="1"/>
        <v>7.4962584493259721</v>
      </c>
      <c r="G9" s="56"/>
    </row>
    <row r="10" spans="1:7" s="47" customFormat="1" x14ac:dyDescent="0.25">
      <c r="A10" s="10" t="s">
        <v>138</v>
      </c>
      <c r="B10" s="153">
        <v>204162</v>
      </c>
      <c r="C10" s="153">
        <v>2981</v>
      </c>
      <c r="D10" s="266">
        <f t="shared" si="0"/>
        <v>14.601150067103575</v>
      </c>
      <c r="E10" s="154">
        <v>18156</v>
      </c>
      <c r="F10" s="268">
        <f t="shared" si="1"/>
        <v>8.8929379610309454</v>
      </c>
      <c r="G10" s="56"/>
    </row>
    <row r="11" spans="1:7" s="47" customFormat="1" x14ac:dyDescent="0.25">
      <c r="A11" s="10" t="s">
        <v>139</v>
      </c>
      <c r="B11" s="153">
        <v>149869</v>
      </c>
      <c r="C11" s="153">
        <v>2332</v>
      </c>
      <c r="D11" s="266">
        <f t="shared" si="0"/>
        <v>15.560255956869</v>
      </c>
      <c r="E11" s="154">
        <v>14203</v>
      </c>
      <c r="F11" s="268">
        <f t="shared" si="1"/>
        <v>9.4769431970587661</v>
      </c>
      <c r="G11" s="56"/>
    </row>
    <row r="12" spans="1:7" s="47" customFormat="1" x14ac:dyDescent="0.25">
      <c r="A12" s="10" t="s">
        <v>11</v>
      </c>
      <c r="B12" s="153">
        <v>249067</v>
      </c>
      <c r="C12" s="153">
        <v>3747</v>
      </c>
      <c r="D12" s="266">
        <f t="shared" si="0"/>
        <v>15.044144748200283</v>
      </c>
      <c r="E12" s="154">
        <v>30780</v>
      </c>
      <c r="F12" s="268">
        <f t="shared" si="1"/>
        <v>12.358120505727374</v>
      </c>
      <c r="G12" s="56"/>
    </row>
    <row r="13" spans="1:7" s="47" customFormat="1" x14ac:dyDescent="0.25">
      <c r="A13" s="10" t="s">
        <v>140</v>
      </c>
      <c r="B13" s="153">
        <v>329823</v>
      </c>
      <c r="C13" s="153">
        <v>8679</v>
      </c>
      <c r="D13" s="266">
        <f t="shared" si="0"/>
        <v>26.314113933837241</v>
      </c>
      <c r="E13" s="154">
        <v>40179</v>
      </c>
      <c r="F13" s="268">
        <f t="shared" si="1"/>
        <v>12.181988521115873</v>
      </c>
      <c r="G13" s="56"/>
    </row>
    <row r="14" spans="1:7" s="47" customFormat="1" x14ac:dyDescent="0.25">
      <c r="A14" s="10" t="s">
        <v>12</v>
      </c>
      <c r="B14" s="153">
        <v>134862</v>
      </c>
      <c r="C14" s="153">
        <v>1991</v>
      </c>
      <c r="D14" s="266">
        <f t="shared" si="0"/>
        <v>14.763239459595736</v>
      </c>
      <c r="E14" s="154">
        <v>10256</v>
      </c>
      <c r="F14" s="268">
        <f t="shared" si="1"/>
        <v>7.6048108436772397</v>
      </c>
      <c r="G14" s="56"/>
    </row>
    <row r="15" spans="1:7" s="47" customFormat="1" x14ac:dyDescent="0.25">
      <c r="A15" s="10" t="s">
        <v>125</v>
      </c>
      <c r="B15" s="153">
        <v>243610</v>
      </c>
      <c r="C15" s="153">
        <v>10497</v>
      </c>
      <c r="D15" s="266">
        <f t="shared" si="0"/>
        <v>43.089364147612983</v>
      </c>
      <c r="E15" s="154">
        <v>31395</v>
      </c>
      <c r="F15" s="268">
        <f t="shared" si="1"/>
        <v>12.887401994991995</v>
      </c>
      <c r="G15" s="172"/>
    </row>
    <row r="16" spans="1:7" s="47" customFormat="1" x14ac:dyDescent="0.25">
      <c r="A16" s="10" t="s">
        <v>13</v>
      </c>
      <c r="B16" s="153">
        <v>120174</v>
      </c>
      <c r="C16" s="153">
        <v>1591</v>
      </c>
      <c r="D16" s="266">
        <f t="shared" si="0"/>
        <v>13.239136585284669</v>
      </c>
      <c r="E16" s="154">
        <v>9495</v>
      </c>
      <c r="F16" s="268">
        <f t="shared" si="1"/>
        <v>7.9010434869439319</v>
      </c>
      <c r="G16" s="56"/>
    </row>
    <row r="17" spans="1:7" x14ac:dyDescent="0.25">
      <c r="A17" s="10" t="s">
        <v>141</v>
      </c>
      <c r="B17" s="153">
        <v>126414</v>
      </c>
      <c r="C17" s="153">
        <v>3445</v>
      </c>
      <c r="D17" s="266">
        <f t="shared" si="0"/>
        <v>27.251728447798502</v>
      </c>
      <c r="E17" s="154">
        <v>14482</v>
      </c>
      <c r="F17" s="268">
        <f t="shared" si="1"/>
        <v>11.456009619187748</v>
      </c>
      <c r="G17" s="56"/>
    </row>
    <row r="18" spans="1:7" x14ac:dyDescent="0.25">
      <c r="A18" s="10" t="s">
        <v>23</v>
      </c>
      <c r="B18" s="300" t="s">
        <v>15</v>
      </c>
      <c r="C18" s="288" t="s">
        <v>15</v>
      </c>
      <c r="D18" s="301" t="s">
        <v>15</v>
      </c>
      <c r="E18" s="302" t="s">
        <v>15</v>
      </c>
      <c r="F18" s="303" t="s">
        <v>15</v>
      </c>
      <c r="G18" s="56"/>
    </row>
    <row r="19" spans="1:7" s="26" customFormat="1" ht="13" x14ac:dyDescent="0.3">
      <c r="A19" s="48" t="s">
        <v>16</v>
      </c>
      <c r="B19" s="62">
        <f>SUM(B7:B18)</f>
        <v>2762179</v>
      </c>
      <c r="C19" s="215">
        <v>63103</v>
      </c>
      <c r="D19" s="267">
        <v>21.34472719342164</v>
      </c>
      <c r="E19" s="62">
        <f>SUM(E7:E18)</f>
        <v>359888</v>
      </c>
      <c r="F19" s="307">
        <f t="shared" si="1"/>
        <v>13.029133883068402</v>
      </c>
      <c r="G19" s="56"/>
    </row>
    <row r="20" spans="1:7" s="26" customFormat="1" ht="13" x14ac:dyDescent="0.3">
      <c r="B20" s="50"/>
      <c r="C20" s="50"/>
      <c r="D20" s="358"/>
      <c r="E20" s="25"/>
      <c r="F20" s="359"/>
      <c r="G20"/>
    </row>
    <row r="21" spans="1:7" s="26" customFormat="1" ht="13" x14ac:dyDescent="0.3">
      <c r="A21" s="20" t="s">
        <v>194</v>
      </c>
      <c r="B21" s="50"/>
      <c r="C21" s="50"/>
      <c r="D21" s="358"/>
      <c r="E21" s="358"/>
      <c r="F21" s="359"/>
      <c r="G21"/>
    </row>
    <row r="22" spans="1:7" x14ac:dyDescent="0.25">
      <c r="A22" s="19" t="s">
        <v>162</v>
      </c>
      <c r="D22" s="112"/>
      <c r="G22"/>
    </row>
    <row r="24" spans="1:7" x14ac:dyDescent="0.25">
      <c r="A24" s="19"/>
    </row>
    <row r="32" spans="1:7" hidden="1" x14ac:dyDescent="0.25">
      <c r="A32" s="24" t="s">
        <v>10</v>
      </c>
      <c r="B32" s="57">
        <f>SUM(B15:B15)</f>
        <v>243610</v>
      </c>
      <c r="C32" s="57">
        <f>SUM(C15:C15)</f>
        <v>10497</v>
      </c>
      <c r="D32" s="12">
        <f t="shared" ref="D32" si="2">+C32/B32*1000</f>
        <v>43.08936414761299</v>
      </c>
      <c r="E32" s="57">
        <f>SUM(E15:E15)</f>
        <v>31395</v>
      </c>
      <c r="F32" s="14">
        <f t="shared" ref="F32" si="3">+E32/B32*100</f>
        <v>12.887401994991995</v>
      </c>
    </row>
  </sheetData>
  <pageMargins left="0.51181102362204722" right="0.51181102362204722" top="0.51181102362204722" bottom="0.51181102362204722" header="0.31496062992125984" footer="0.31496062992125984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6"/>
    <pageSetUpPr fitToPage="1"/>
  </sheetPr>
  <dimension ref="A1:S24"/>
  <sheetViews>
    <sheetView showGridLines="0" workbookViewId="0">
      <selection activeCell="A25" sqref="A25"/>
    </sheetView>
  </sheetViews>
  <sheetFormatPr baseColWidth="10" defaultColWidth="11.453125" defaultRowHeight="12.5" x14ac:dyDescent="0.25"/>
  <cols>
    <col min="1" max="1" width="18.453125" style="66" customWidth="1"/>
    <col min="2" max="2" width="13.81640625" style="66" customWidth="1"/>
    <col min="3" max="3" width="11.81640625" style="66" bestFit="1" customWidth="1"/>
    <col min="4" max="4" width="12" style="66" bestFit="1" customWidth="1"/>
    <col min="5" max="5" width="11" style="66" customWidth="1"/>
    <col min="6" max="6" width="12.1796875" style="66" bestFit="1" customWidth="1"/>
    <col min="7" max="7" width="11" style="66" customWidth="1"/>
    <col min="8" max="8" width="12.54296875" style="66" bestFit="1" customWidth="1"/>
    <col min="9" max="9" width="10.453125" style="66" customWidth="1"/>
    <col min="10" max="10" width="11.1796875" style="66" bestFit="1" customWidth="1"/>
    <col min="11" max="11" width="13.54296875" style="66" bestFit="1" customWidth="1"/>
    <col min="12" max="12" width="11.7265625" style="66" bestFit="1" customWidth="1"/>
    <col min="13" max="13" width="12" style="66" bestFit="1" customWidth="1"/>
    <col min="14" max="18" width="11.453125" style="66"/>
    <col min="19" max="19" width="11.81640625" style="66" customWidth="1"/>
    <col min="20" max="16384" width="11.453125" style="66"/>
  </cols>
  <sheetData>
    <row r="1" spans="1:19" ht="13" x14ac:dyDescent="0.3">
      <c r="A1" s="1" t="s">
        <v>199</v>
      </c>
    </row>
    <row r="2" spans="1:19" ht="18" x14ac:dyDescent="0.4">
      <c r="A2" s="3" t="s">
        <v>45</v>
      </c>
    </row>
    <row r="3" spans="1:19" ht="15.5" x14ac:dyDescent="0.35">
      <c r="A3" s="5" t="s">
        <v>198</v>
      </c>
    </row>
    <row r="4" spans="1:19" ht="13" customHeight="1" x14ac:dyDescent="0.25"/>
    <row r="5" spans="1:19" ht="50" x14ac:dyDescent="0.25">
      <c r="A5" s="355" t="s">
        <v>8</v>
      </c>
      <c r="B5" s="247" t="s">
        <v>62</v>
      </c>
      <c r="C5" s="352" t="s">
        <v>63</v>
      </c>
      <c r="D5" s="353"/>
      <c r="E5" s="353"/>
      <c r="F5" s="353"/>
      <c r="G5" s="353"/>
      <c r="H5" s="353"/>
      <c r="I5" s="354"/>
      <c r="J5" s="247" t="s">
        <v>165</v>
      </c>
      <c r="K5" s="352" t="s">
        <v>145</v>
      </c>
      <c r="L5" s="354"/>
      <c r="M5" s="352" t="s">
        <v>146</v>
      </c>
      <c r="N5" s="354"/>
      <c r="O5" s="247" t="s">
        <v>64</v>
      </c>
      <c r="P5" s="247" t="s">
        <v>147</v>
      </c>
      <c r="Q5" s="352" t="s">
        <v>148</v>
      </c>
      <c r="R5" s="353"/>
      <c r="S5" s="354"/>
    </row>
    <row r="6" spans="1:19" ht="62.5" x14ac:dyDescent="0.25">
      <c r="A6" s="356"/>
      <c r="B6" s="247" t="s">
        <v>101</v>
      </c>
      <c r="C6" s="247" t="s">
        <v>149</v>
      </c>
      <c r="D6" s="247" t="s">
        <v>150</v>
      </c>
      <c r="E6" s="247" t="s">
        <v>60</v>
      </c>
      <c r="F6" s="247" t="s">
        <v>151</v>
      </c>
      <c r="G6" s="247" t="s">
        <v>152</v>
      </c>
      <c r="H6" s="247" t="s">
        <v>153</v>
      </c>
      <c r="I6" s="247" t="s">
        <v>154</v>
      </c>
      <c r="J6" s="247" t="s">
        <v>155</v>
      </c>
      <c r="K6" s="247" t="s">
        <v>156</v>
      </c>
      <c r="L6" s="247" t="s">
        <v>157</v>
      </c>
      <c r="M6" s="284" t="s">
        <v>156</v>
      </c>
      <c r="N6" s="284" t="s">
        <v>157</v>
      </c>
      <c r="O6" s="247" t="s">
        <v>158</v>
      </c>
      <c r="P6" s="247" t="s">
        <v>159</v>
      </c>
      <c r="Q6" s="247" t="s">
        <v>61</v>
      </c>
      <c r="R6" s="247" t="s">
        <v>160</v>
      </c>
      <c r="S6" s="247" t="s">
        <v>161</v>
      </c>
    </row>
    <row r="7" spans="1:19" ht="12.75" customHeight="1" x14ac:dyDescent="0.25">
      <c r="A7" s="10" t="s">
        <v>137</v>
      </c>
      <c r="B7" s="248">
        <v>4010</v>
      </c>
      <c r="C7" s="249">
        <v>64</v>
      </c>
      <c r="D7" s="248">
        <v>61</v>
      </c>
      <c r="E7" s="248">
        <v>39</v>
      </c>
      <c r="F7" s="248">
        <v>17</v>
      </c>
      <c r="G7" s="248">
        <v>47</v>
      </c>
      <c r="H7" s="248">
        <v>50</v>
      </c>
      <c r="I7" s="248">
        <v>29</v>
      </c>
      <c r="J7" s="248">
        <v>16427153</v>
      </c>
      <c r="K7" s="249">
        <v>4.4000000000000004</v>
      </c>
      <c r="L7" s="249">
        <v>2.7</v>
      </c>
      <c r="M7" s="249">
        <v>9.3000000000000007</v>
      </c>
      <c r="N7" s="249">
        <v>5.8</v>
      </c>
      <c r="O7" s="249">
        <v>70</v>
      </c>
      <c r="P7" s="249">
        <v>40</v>
      </c>
      <c r="Q7" s="249">
        <v>61</v>
      </c>
      <c r="R7" s="249">
        <v>43</v>
      </c>
      <c r="S7" s="249">
        <v>49</v>
      </c>
    </row>
    <row r="8" spans="1:19" ht="12.75" customHeight="1" x14ac:dyDescent="0.25">
      <c r="A8" s="10" t="s">
        <v>9</v>
      </c>
      <c r="B8" s="248">
        <v>4172</v>
      </c>
      <c r="C8" s="248">
        <v>70</v>
      </c>
      <c r="D8" s="248">
        <v>65</v>
      </c>
      <c r="E8" s="248">
        <v>46</v>
      </c>
      <c r="F8" s="248">
        <v>22</v>
      </c>
      <c r="G8" s="248">
        <v>51</v>
      </c>
      <c r="H8" s="248">
        <v>54</v>
      </c>
      <c r="I8" s="248">
        <v>35</v>
      </c>
      <c r="J8" s="248">
        <v>23281416</v>
      </c>
      <c r="K8" s="249">
        <v>1.9</v>
      </c>
      <c r="L8" s="249">
        <v>1.6</v>
      </c>
      <c r="M8" s="249">
        <v>5.4</v>
      </c>
      <c r="N8" s="249">
        <v>4.5999999999999996</v>
      </c>
      <c r="O8" s="249">
        <v>80</v>
      </c>
      <c r="P8" s="249">
        <v>41</v>
      </c>
      <c r="Q8" s="249">
        <v>66</v>
      </c>
      <c r="R8" s="249">
        <v>43</v>
      </c>
      <c r="S8" s="249">
        <v>47</v>
      </c>
    </row>
    <row r="9" spans="1:19" ht="12.75" customHeight="1" x14ac:dyDescent="0.25">
      <c r="A9" s="10" t="s">
        <v>98</v>
      </c>
      <c r="B9" s="248">
        <v>1123</v>
      </c>
      <c r="C9" s="249">
        <v>52</v>
      </c>
      <c r="D9" s="249">
        <v>50</v>
      </c>
      <c r="E9" s="249">
        <v>28</v>
      </c>
      <c r="F9" s="249">
        <v>13</v>
      </c>
      <c r="G9" s="249">
        <v>40</v>
      </c>
      <c r="H9" s="249">
        <v>43</v>
      </c>
      <c r="I9" s="249">
        <v>21</v>
      </c>
      <c r="J9" s="248">
        <v>1501564</v>
      </c>
      <c r="K9" s="249">
        <v>2.2999999999999998</v>
      </c>
      <c r="L9" s="249">
        <v>1.8</v>
      </c>
      <c r="M9" s="249">
        <v>7.4</v>
      </c>
      <c r="N9" s="249">
        <v>5.7</v>
      </c>
      <c r="O9" s="249">
        <v>62</v>
      </c>
      <c r="P9" s="249">
        <v>42</v>
      </c>
      <c r="Q9" s="249">
        <v>67</v>
      </c>
      <c r="R9" s="249">
        <v>50</v>
      </c>
      <c r="S9" s="249">
        <v>31</v>
      </c>
    </row>
    <row r="10" spans="1:19" ht="12.75" customHeight="1" x14ac:dyDescent="0.25">
      <c r="A10" s="10" t="s">
        <v>138</v>
      </c>
      <c r="B10" s="248">
        <v>1363</v>
      </c>
      <c r="C10" s="249">
        <v>59</v>
      </c>
      <c r="D10" s="249">
        <v>54</v>
      </c>
      <c r="E10" s="249">
        <v>32</v>
      </c>
      <c r="F10" s="249">
        <v>15</v>
      </c>
      <c r="G10" s="249">
        <v>42</v>
      </c>
      <c r="H10" s="249">
        <v>44</v>
      </c>
      <c r="I10" s="249">
        <v>22</v>
      </c>
      <c r="J10" s="248">
        <v>5748321</v>
      </c>
      <c r="K10" s="249">
        <v>4</v>
      </c>
      <c r="L10" s="249">
        <v>2</v>
      </c>
      <c r="M10" s="249">
        <v>10</v>
      </c>
      <c r="N10" s="249">
        <v>4.9000000000000004</v>
      </c>
      <c r="O10" s="249">
        <v>72</v>
      </c>
      <c r="P10" s="249">
        <v>42</v>
      </c>
      <c r="Q10" s="249">
        <v>64</v>
      </c>
      <c r="R10" s="249">
        <v>48</v>
      </c>
      <c r="S10" s="249">
        <v>40</v>
      </c>
    </row>
    <row r="11" spans="1:19" ht="12.75" customHeight="1" x14ac:dyDescent="0.25">
      <c r="A11" s="10" t="s">
        <v>139</v>
      </c>
      <c r="B11" s="248">
        <v>1011</v>
      </c>
      <c r="C11" s="249">
        <v>60</v>
      </c>
      <c r="D11" s="249">
        <v>54</v>
      </c>
      <c r="E11" s="249">
        <v>36</v>
      </c>
      <c r="F11" s="249">
        <v>21</v>
      </c>
      <c r="G11" s="249">
        <v>39</v>
      </c>
      <c r="H11" s="249">
        <v>44</v>
      </c>
      <c r="I11" s="249">
        <v>26</v>
      </c>
      <c r="J11" s="248">
        <v>1543675</v>
      </c>
      <c r="K11" s="249">
        <v>3.9</v>
      </c>
      <c r="L11" s="249">
        <v>3.5</v>
      </c>
      <c r="M11" s="249">
        <v>8.3000000000000007</v>
      </c>
      <c r="N11" s="249">
        <v>7.4</v>
      </c>
      <c r="O11" s="249">
        <v>70</v>
      </c>
      <c r="P11" s="249">
        <v>53</v>
      </c>
      <c r="Q11" s="249">
        <v>66</v>
      </c>
      <c r="R11" s="249">
        <v>53</v>
      </c>
      <c r="S11" s="249">
        <v>36</v>
      </c>
    </row>
    <row r="12" spans="1:19" ht="12.75" customHeight="1" x14ac:dyDescent="0.25">
      <c r="A12" s="10" t="s">
        <v>11</v>
      </c>
      <c r="B12" s="248">
        <v>1844</v>
      </c>
      <c r="C12" s="249">
        <v>64</v>
      </c>
      <c r="D12" s="249">
        <v>58</v>
      </c>
      <c r="E12" s="249">
        <v>36</v>
      </c>
      <c r="F12" s="249">
        <v>18</v>
      </c>
      <c r="G12" s="249">
        <v>43</v>
      </c>
      <c r="H12" s="249">
        <v>47</v>
      </c>
      <c r="I12" s="249">
        <v>25</v>
      </c>
      <c r="J12" s="248">
        <v>8132210</v>
      </c>
      <c r="K12" s="249">
        <v>2.7</v>
      </c>
      <c r="L12" s="249">
        <v>2.8</v>
      </c>
      <c r="M12" s="249">
        <v>6.1</v>
      </c>
      <c r="N12" s="249">
        <v>6.2</v>
      </c>
      <c r="O12" s="249">
        <v>72</v>
      </c>
      <c r="P12" s="249">
        <v>44</v>
      </c>
      <c r="Q12" s="249">
        <v>72</v>
      </c>
      <c r="R12" s="249">
        <v>54</v>
      </c>
      <c r="S12" s="249">
        <v>42</v>
      </c>
    </row>
    <row r="13" spans="1:19" ht="12.75" customHeight="1" x14ac:dyDescent="0.25">
      <c r="A13" s="10" t="s">
        <v>140</v>
      </c>
      <c r="B13" s="248">
        <v>2246</v>
      </c>
      <c r="C13" s="249">
        <v>61</v>
      </c>
      <c r="D13" s="249">
        <v>54</v>
      </c>
      <c r="E13" s="249">
        <v>36</v>
      </c>
      <c r="F13" s="249">
        <v>16</v>
      </c>
      <c r="G13" s="249">
        <v>42</v>
      </c>
      <c r="H13" s="249">
        <v>45</v>
      </c>
      <c r="I13" s="249">
        <v>27</v>
      </c>
      <c r="J13" s="248">
        <v>6567825</v>
      </c>
      <c r="K13" s="249">
        <v>4.5</v>
      </c>
      <c r="L13" s="249">
        <v>1.6</v>
      </c>
      <c r="M13" s="249">
        <v>10.6</v>
      </c>
      <c r="N13" s="249">
        <v>3.8</v>
      </c>
      <c r="O13" s="249">
        <v>66</v>
      </c>
      <c r="P13" s="249">
        <v>48</v>
      </c>
      <c r="Q13" s="249">
        <v>72</v>
      </c>
      <c r="R13" s="249">
        <v>45</v>
      </c>
      <c r="S13" s="249">
        <v>36</v>
      </c>
    </row>
    <row r="14" spans="1:19" ht="12.75" customHeight="1" x14ac:dyDescent="0.25">
      <c r="A14" s="10" t="s">
        <v>12</v>
      </c>
      <c r="B14" s="248">
        <v>1117</v>
      </c>
      <c r="C14" s="249">
        <v>61</v>
      </c>
      <c r="D14" s="249">
        <v>56</v>
      </c>
      <c r="E14" s="249">
        <v>37</v>
      </c>
      <c r="F14" s="249">
        <v>16</v>
      </c>
      <c r="G14" s="249">
        <v>39</v>
      </c>
      <c r="H14" s="249">
        <v>46</v>
      </c>
      <c r="I14" s="249">
        <v>26</v>
      </c>
      <c r="J14" s="248">
        <v>1957995</v>
      </c>
      <c r="K14" s="249">
        <v>3.3</v>
      </c>
      <c r="L14" s="249">
        <v>2.2999999999999998</v>
      </c>
      <c r="M14" s="249">
        <v>8.4</v>
      </c>
      <c r="N14" s="249">
        <v>5.8</v>
      </c>
      <c r="O14" s="249">
        <v>68</v>
      </c>
      <c r="P14" s="249">
        <v>48</v>
      </c>
      <c r="Q14" s="249">
        <v>59</v>
      </c>
      <c r="R14" s="249">
        <v>62</v>
      </c>
      <c r="S14" s="249">
        <v>35</v>
      </c>
    </row>
    <row r="15" spans="1:19" ht="12.75" customHeight="1" x14ac:dyDescent="0.25">
      <c r="A15" s="10" t="s">
        <v>125</v>
      </c>
      <c r="B15" s="248">
        <v>1536</v>
      </c>
      <c r="C15" s="249">
        <v>63</v>
      </c>
      <c r="D15" s="249">
        <v>55</v>
      </c>
      <c r="E15" s="249">
        <v>34</v>
      </c>
      <c r="F15" s="249">
        <v>20</v>
      </c>
      <c r="G15" s="249">
        <v>41</v>
      </c>
      <c r="H15" s="249">
        <v>44</v>
      </c>
      <c r="I15" s="249">
        <v>23</v>
      </c>
      <c r="J15" s="248">
        <v>7736942</v>
      </c>
      <c r="K15" s="249">
        <v>2.7</v>
      </c>
      <c r="L15" s="249">
        <v>3.4</v>
      </c>
      <c r="M15" s="249">
        <v>6.4</v>
      </c>
      <c r="N15" s="249">
        <v>8</v>
      </c>
      <c r="O15" s="249">
        <v>69</v>
      </c>
      <c r="P15" s="249">
        <v>55</v>
      </c>
      <c r="Q15" s="249">
        <v>71</v>
      </c>
      <c r="R15" s="249">
        <v>58</v>
      </c>
      <c r="S15" s="249">
        <v>30</v>
      </c>
    </row>
    <row r="16" spans="1:19" ht="12.75" customHeight="1" x14ac:dyDescent="0.25">
      <c r="A16" s="10" t="s">
        <v>13</v>
      </c>
      <c r="B16" s="248">
        <v>851</v>
      </c>
      <c r="C16" s="249">
        <v>60</v>
      </c>
      <c r="D16" s="249">
        <v>54</v>
      </c>
      <c r="E16" s="249">
        <v>27</v>
      </c>
      <c r="F16" s="249">
        <v>11</v>
      </c>
      <c r="G16" s="249">
        <v>43</v>
      </c>
      <c r="H16" s="249">
        <v>46</v>
      </c>
      <c r="I16" s="249">
        <v>19</v>
      </c>
      <c r="J16" s="248">
        <v>1259714</v>
      </c>
      <c r="K16" s="249">
        <v>1.5</v>
      </c>
      <c r="L16" s="249">
        <v>1.6</v>
      </c>
      <c r="M16" s="249">
        <v>6.3</v>
      </c>
      <c r="N16" s="249">
        <v>7</v>
      </c>
      <c r="O16" s="249">
        <v>63</v>
      </c>
      <c r="P16" s="249">
        <v>48</v>
      </c>
      <c r="Q16" s="249">
        <v>63</v>
      </c>
      <c r="R16" s="249">
        <v>55</v>
      </c>
      <c r="S16" s="249">
        <v>25</v>
      </c>
    </row>
    <row r="17" spans="1:19" ht="12.75" customHeight="1" x14ac:dyDescent="0.25">
      <c r="A17" s="10" t="s">
        <v>141</v>
      </c>
      <c r="B17" s="248">
        <v>779</v>
      </c>
      <c r="C17" s="249">
        <v>59</v>
      </c>
      <c r="D17" s="249">
        <v>53</v>
      </c>
      <c r="E17" s="249">
        <v>31</v>
      </c>
      <c r="F17" s="249">
        <v>17</v>
      </c>
      <c r="G17" s="249">
        <v>41</v>
      </c>
      <c r="H17" s="249">
        <v>45</v>
      </c>
      <c r="I17" s="249">
        <v>23</v>
      </c>
      <c r="J17" s="248">
        <v>2631327</v>
      </c>
      <c r="K17" s="249">
        <v>5</v>
      </c>
      <c r="L17" s="249">
        <v>6.2</v>
      </c>
      <c r="M17" s="249">
        <v>11.9</v>
      </c>
      <c r="N17" s="249">
        <v>14.9</v>
      </c>
      <c r="O17" s="249">
        <v>56</v>
      </c>
      <c r="P17" s="249">
        <v>37</v>
      </c>
      <c r="Q17" s="249">
        <v>54</v>
      </c>
      <c r="R17" s="249">
        <v>54</v>
      </c>
      <c r="S17" s="249">
        <v>40</v>
      </c>
    </row>
    <row r="18" spans="1:19" ht="12.75" customHeight="1" x14ac:dyDescent="0.25">
      <c r="A18" s="10" t="s">
        <v>23</v>
      </c>
      <c r="B18" s="248">
        <v>18</v>
      </c>
      <c r="C18" s="249">
        <v>63</v>
      </c>
      <c r="D18" s="249">
        <v>56</v>
      </c>
      <c r="E18" s="249">
        <v>44</v>
      </c>
      <c r="F18" s="249">
        <v>31</v>
      </c>
      <c r="G18" s="249">
        <v>56</v>
      </c>
      <c r="H18" s="249">
        <v>56</v>
      </c>
      <c r="I18" s="249">
        <v>44</v>
      </c>
      <c r="J18" s="248">
        <v>52349</v>
      </c>
      <c r="K18" s="249">
        <v>0.4</v>
      </c>
      <c r="L18" s="249">
        <v>3</v>
      </c>
      <c r="M18" s="249">
        <v>1.7</v>
      </c>
      <c r="N18" s="249">
        <v>13.1</v>
      </c>
      <c r="O18" s="249">
        <v>46</v>
      </c>
      <c r="P18" s="249">
        <v>60</v>
      </c>
      <c r="Q18" s="249">
        <v>83</v>
      </c>
      <c r="R18" s="249">
        <v>83</v>
      </c>
      <c r="S18" s="249">
        <v>49</v>
      </c>
    </row>
    <row r="19" spans="1:19" ht="12.75" customHeight="1" x14ac:dyDescent="0.3">
      <c r="A19" s="250" t="s">
        <v>117</v>
      </c>
      <c r="B19" s="251">
        <v>20075</v>
      </c>
      <c r="C19" s="252">
        <v>63</v>
      </c>
      <c r="D19" s="251">
        <v>58</v>
      </c>
      <c r="E19" s="251">
        <v>37</v>
      </c>
      <c r="F19" s="251">
        <v>18</v>
      </c>
      <c r="G19" s="251">
        <v>44</v>
      </c>
      <c r="H19" s="251">
        <v>48</v>
      </c>
      <c r="I19" s="251">
        <v>27</v>
      </c>
      <c r="J19" s="251">
        <v>76840594</v>
      </c>
      <c r="K19" s="252">
        <v>2.9</v>
      </c>
      <c r="L19" s="252">
        <v>2.2000000000000002</v>
      </c>
      <c r="M19" s="252">
        <v>7.4</v>
      </c>
      <c r="N19" s="252">
        <v>5.5</v>
      </c>
      <c r="O19" s="252">
        <v>72</v>
      </c>
      <c r="P19" s="252">
        <v>44</v>
      </c>
      <c r="Q19" s="252">
        <v>66</v>
      </c>
      <c r="R19" s="252">
        <v>49</v>
      </c>
      <c r="S19" s="252">
        <v>40</v>
      </c>
    </row>
    <row r="20" spans="1:19" ht="12.75" customHeight="1" x14ac:dyDescent="0.3">
      <c r="A20" s="253"/>
      <c r="B20" s="254"/>
      <c r="C20" s="255"/>
      <c r="D20" s="255"/>
      <c r="E20" s="255"/>
      <c r="F20" s="255"/>
      <c r="G20" s="255"/>
      <c r="H20" s="255"/>
      <c r="I20" s="255"/>
      <c r="J20" s="255"/>
      <c r="K20" s="255"/>
      <c r="L20" s="255"/>
      <c r="M20" s="255"/>
      <c r="N20" s="255"/>
      <c r="O20" s="255"/>
      <c r="P20" s="255"/>
      <c r="Q20" s="255"/>
      <c r="R20" s="255"/>
      <c r="S20" s="255"/>
    </row>
    <row r="21" spans="1:19" ht="12.75" customHeight="1" x14ac:dyDescent="0.3">
      <c r="A21" s="121" t="s">
        <v>107</v>
      </c>
      <c r="B21" s="254"/>
      <c r="C21" s="255"/>
      <c r="D21" s="255"/>
      <c r="E21" s="255"/>
      <c r="F21" s="255"/>
      <c r="G21" s="255"/>
      <c r="H21" s="255"/>
      <c r="I21" s="255"/>
      <c r="J21" s="255"/>
      <c r="K21" s="255"/>
      <c r="L21" s="255"/>
      <c r="M21" s="255"/>
      <c r="N21" s="255"/>
      <c r="O21" s="255"/>
      <c r="P21" s="255"/>
      <c r="Q21" s="255"/>
      <c r="R21" s="255"/>
      <c r="S21" s="255"/>
    </row>
    <row r="22" spans="1:19" ht="13" customHeight="1" x14ac:dyDescent="0.3">
      <c r="A22" s="121" t="s">
        <v>118</v>
      </c>
      <c r="B22" s="254"/>
      <c r="C22" s="255"/>
      <c r="D22" s="255"/>
      <c r="E22" s="255"/>
      <c r="F22" s="255"/>
      <c r="G22" s="255"/>
      <c r="H22" s="255"/>
      <c r="I22" s="255"/>
      <c r="J22" s="255"/>
      <c r="K22" s="255"/>
      <c r="L22" s="255"/>
      <c r="M22" s="255"/>
      <c r="N22" s="255"/>
      <c r="O22" s="255"/>
      <c r="P22" s="255"/>
      <c r="Q22" s="255"/>
      <c r="R22" s="255"/>
      <c r="S22" s="255"/>
    </row>
    <row r="23" spans="1:19" ht="13" customHeight="1" x14ac:dyDescent="0.25">
      <c r="A23" s="122" t="s">
        <v>202</v>
      </c>
    </row>
    <row r="24" spans="1:19" x14ac:dyDescent="0.25">
      <c r="A24" s="122" t="s">
        <v>203</v>
      </c>
    </row>
  </sheetData>
  <mergeCells count="5">
    <mergeCell ref="Q5:S5"/>
    <mergeCell ref="A5:A6"/>
    <mergeCell ref="C5:I5"/>
    <mergeCell ref="K5:L5"/>
    <mergeCell ref="M5:N5"/>
  </mergeCells>
  <pageMargins left="0.78740157499999996" right="0.78740157499999996" top="0.984251969" bottom="0.984251969" header="0.5" footer="0.5"/>
  <pageSetup scale="75" orientation="landscape" horizontalDpi="300" verticalDpi="3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6"/>
    <pageSetUpPr fitToPage="1"/>
  </sheetPr>
  <dimension ref="A1:Q68"/>
  <sheetViews>
    <sheetView showGridLines="0" workbookViewId="0">
      <selection activeCell="F23" sqref="F23"/>
    </sheetView>
  </sheetViews>
  <sheetFormatPr baseColWidth="10" defaultColWidth="11.453125" defaultRowHeight="12.5" x14ac:dyDescent="0.25"/>
  <cols>
    <col min="1" max="1" width="20" customWidth="1"/>
    <col min="2" max="2" width="10.26953125" customWidth="1"/>
  </cols>
  <sheetData>
    <row r="1" spans="1:17" ht="13" x14ac:dyDescent="0.3">
      <c r="A1" s="1" t="s">
        <v>191</v>
      </c>
      <c r="D1" s="139"/>
    </row>
    <row r="2" spans="1:17" ht="18" x14ac:dyDescent="0.4">
      <c r="A2" s="3" t="s">
        <v>46</v>
      </c>
    </row>
    <row r="3" spans="1:17" ht="15.5" x14ac:dyDescent="0.35">
      <c r="A3" s="5" t="s">
        <v>196</v>
      </c>
    </row>
    <row r="4" spans="1:17" x14ac:dyDescent="0.25">
      <c r="G4" s="67"/>
      <c r="H4" s="67"/>
      <c r="I4" s="67"/>
      <c r="J4" s="67"/>
      <c r="N4" s="71"/>
      <c r="O4" s="71"/>
      <c r="P4" s="71"/>
      <c r="Q4" s="71"/>
    </row>
    <row r="5" spans="1:17" s="71" customFormat="1" ht="87.5" x14ac:dyDescent="0.25">
      <c r="A5" s="164" t="s">
        <v>8</v>
      </c>
      <c r="B5" s="162" t="s">
        <v>122</v>
      </c>
      <c r="C5" s="160" t="s">
        <v>80</v>
      </c>
      <c r="D5" s="159" t="s">
        <v>81</v>
      </c>
      <c r="E5" s="160" t="s">
        <v>65</v>
      </c>
      <c r="F5" s="161" t="s">
        <v>82</v>
      </c>
      <c r="G5" s="160" t="s">
        <v>78</v>
      </c>
      <c r="H5" s="160" t="s">
        <v>83</v>
      </c>
      <c r="I5" s="160" t="s">
        <v>79</v>
      </c>
      <c r="J5" s="163" t="s">
        <v>84</v>
      </c>
      <c r="L5" s="113"/>
      <c r="M5" s="114"/>
      <c r="N5"/>
      <c r="O5"/>
      <c r="P5"/>
      <c r="Q5"/>
    </row>
    <row r="6" spans="1:17" ht="14.25" customHeight="1" x14ac:dyDescent="0.25">
      <c r="A6" s="10" t="s">
        <v>137</v>
      </c>
      <c r="B6" s="209">
        <v>533892</v>
      </c>
      <c r="C6" s="166">
        <v>15093.9</v>
      </c>
      <c r="D6" s="155">
        <f>C6/B6*100</f>
        <v>2.8271448158054437</v>
      </c>
      <c r="E6" s="174">
        <v>9451</v>
      </c>
      <c r="F6" s="155">
        <f>E6/B6*100</f>
        <v>1.7702082069032687</v>
      </c>
      <c r="G6" s="168">
        <v>3288</v>
      </c>
      <c r="H6" s="155">
        <f>G6/B6*100</f>
        <v>0.61585489200062926</v>
      </c>
      <c r="I6" s="168">
        <v>2354.9</v>
      </c>
      <c r="J6" s="73">
        <f>I6/B6*100</f>
        <v>0.44108171690154563</v>
      </c>
      <c r="L6" s="113"/>
      <c r="M6" s="114"/>
    </row>
    <row r="7" spans="1:17" ht="14.25" customHeight="1" x14ac:dyDescent="0.25">
      <c r="A7" s="10" t="s">
        <v>9</v>
      </c>
      <c r="B7" s="209">
        <v>611278</v>
      </c>
      <c r="C7" s="166">
        <v>25187</v>
      </c>
      <c r="D7" s="156">
        <f t="shared" ref="D7:D18" si="0">C7/B7*100</f>
        <v>4.1203838515372713</v>
      </c>
      <c r="E7" s="175">
        <v>11241</v>
      </c>
      <c r="F7" s="156">
        <f>E7/B7*100</f>
        <v>1.8389341674328212</v>
      </c>
      <c r="G7" s="166">
        <v>4476</v>
      </c>
      <c r="H7" s="156">
        <f t="shared" ref="H7:H18" si="1">G7/B7*100</f>
        <v>0.73223639653316497</v>
      </c>
      <c r="I7" s="166">
        <v>9470</v>
      </c>
      <c r="J7" s="74">
        <f t="shared" ref="J7:J18" si="2">I7/B7*100</f>
        <v>1.549213287571285</v>
      </c>
      <c r="L7" s="113"/>
      <c r="M7" s="114"/>
    </row>
    <row r="8" spans="1:17" ht="14.25" customHeight="1" x14ac:dyDescent="0.25">
      <c r="A8" s="10" t="s">
        <v>98</v>
      </c>
      <c r="B8" s="209">
        <v>148241</v>
      </c>
      <c r="C8" s="166">
        <v>1726.7</v>
      </c>
      <c r="D8" s="156">
        <f t="shared" si="0"/>
        <v>1.1647924663217328</v>
      </c>
      <c r="E8" s="175">
        <v>860</v>
      </c>
      <c r="F8" s="156">
        <f t="shared" ref="F8:F18" si="3">E8/B8*100</f>
        <v>0.58013639951160612</v>
      </c>
      <c r="G8" s="166">
        <v>318</v>
      </c>
      <c r="H8" s="156">
        <f t="shared" si="1"/>
        <v>0.21451555237754738</v>
      </c>
      <c r="I8" s="166">
        <v>548.70000000000005</v>
      </c>
      <c r="J8" s="74">
        <f t="shared" si="2"/>
        <v>0.37014051443257939</v>
      </c>
      <c r="L8" s="113"/>
      <c r="M8" s="114"/>
    </row>
    <row r="9" spans="1:17" ht="14.25" customHeight="1" x14ac:dyDescent="0.25">
      <c r="A9" s="10" t="s">
        <v>138</v>
      </c>
      <c r="B9" s="209">
        <v>166087</v>
      </c>
      <c r="C9" s="166">
        <v>3461.5</v>
      </c>
      <c r="D9" s="156">
        <f t="shared" si="0"/>
        <v>2.0841486690710291</v>
      </c>
      <c r="E9" s="175">
        <v>2617</v>
      </c>
      <c r="F9" s="156">
        <f t="shared" si="3"/>
        <v>1.5756802157905192</v>
      </c>
      <c r="G9" s="166">
        <v>384</v>
      </c>
      <c r="H9" s="156">
        <f t="shared" si="1"/>
        <v>0.23120412795703454</v>
      </c>
      <c r="I9" s="166">
        <v>460.5</v>
      </c>
      <c r="J9" s="74">
        <f t="shared" si="2"/>
        <v>0.27726432532347506</v>
      </c>
      <c r="L9" s="113"/>
      <c r="M9" s="114"/>
      <c r="O9" s="111"/>
    </row>
    <row r="10" spans="1:17" ht="14.25" customHeight="1" x14ac:dyDescent="0.25">
      <c r="A10" s="10" t="s">
        <v>139</v>
      </c>
      <c r="B10" s="209">
        <v>122769</v>
      </c>
      <c r="C10" s="166">
        <v>2044.4</v>
      </c>
      <c r="D10" s="156">
        <f t="shared" si="0"/>
        <v>1.6652412253907747</v>
      </c>
      <c r="E10" s="175">
        <v>1120</v>
      </c>
      <c r="F10" s="156">
        <f t="shared" si="3"/>
        <v>0.91228241657095843</v>
      </c>
      <c r="G10" s="166">
        <v>312</v>
      </c>
      <c r="H10" s="156">
        <f t="shared" si="1"/>
        <v>0.25413581604476698</v>
      </c>
      <c r="I10" s="166">
        <v>612.4</v>
      </c>
      <c r="J10" s="74">
        <f t="shared" si="2"/>
        <v>0.49882299277504905</v>
      </c>
      <c r="L10" s="113"/>
      <c r="M10" s="114"/>
      <c r="O10" s="111"/>
    </row>
    <row r="11" spans="1:17" ht="14.25" customHeight="1" x14ac:dyDescent="0.25">
      <c r="A11" s="10" t="s">
        <v>11</v>
      </c>
      <c r="B11" s="209">
        <v>268852</v>
      </c>
      <c r="C11" s="166">
        <v>4781.1000000000004</v>
      </c>
      <c r="D11" s="156">
        <f t="shared" si="0"/>
        <v>1.7783390117983129</v>
      </c>
      <c r="E11" s="175">
        <v>3470</v>
      </c>
      <c r="F11" s="156">
        <f t="shared" si="3"/>
        <v>1.2906729352952553</v>
      </c>
      <c r="G11" s="166">
        <v>347</v>
      </c>
      <c r="H11" s="156">
        <f t="shared" si="1"/>
        <v>0.12906729352952553</v>
      </c>
      <c r="I11" s="166">
        <v>964.1</v>
      </c>
      <c r="J11" s="74">
        <f t="shared" si="2"/>
        <v>0.35859878297353193</v>
      </c>
      <c r="L11" s="113"/>
      <c r="M11" s="114"/>
      <c r="O11" s="111"/>
    </row>
    <row r="12" spans="1:17" ht="14.25" customHeight="1" x14ac:dyDescent="0.25">
      <c r="A12" s="10" t="s">
        <v>140</v>
      </c>
      <c r="B12" s="209">
        <v>303904</v>
      </c>
      <c r="C12" s="166">
        <v>10375.299999999999</v>
      </c>
      <c r="D12" s="156">
        <f t="shared" si="0"/>
        <v>3.4140057386543119</v>
      </c>
      <c r="E12" s="175">
        <v>3445</v>
      </c>
      <c r="F12" s="156">
        <f t="shared" si="3"/>
        <v>1.133581657365484</v>
      </c>
      <c r="G12" s="166">
        <v>2629</v>
      </c>
      <c r="H12" s="156">
        <f t="shared" si="1"/>
        <v>0.86507581341476247</v>
      </c>
      <c r="I12" s="166">
        <v>4301.3</v>
      </c>
      <c r="J12" s="74">
        <f t="shared" si="2"/>
        <v>1.4153482678740656</v>
      </c>
      <c r="L12" s="113"/>
      <c r="M12" s="114"/>
      <c r="O12" s="111"/>
    </row>
    <row r="13" spans="1:17" ht="14.25" customHeight="1" x14ac:dyDescent="0.25">
      <c r="A13" s="10" t="s">
        <v>12</v>
      </c>
      <c r="B13" s="209">
        <v>120349</v>
      </c>
      <c r="C13" s="166">
        <v>1966.2</v>
      </c>
      <c r="D13" s="156">
        <f t="shared" si="0"/>
        <v>1.6337485147363087</v>
      </c>
      <c r="E13" s="175">
        <v>1390</v>
      </c>
      <c r="F13" s="156">
        <f t="shared" si="3"/>
        <v>1.1549742831265735</v>
      </c>
      <c r="G13" s="166">
        <v>200</v>
      </c>
      <c r="H13" s="156">
        <f t="shared" si="1"/>
        <v>0.16618335009015447</v>
      </c>
      <c r="I13" s="166">
        <v>376.2</v>
      </c>
      <c r="J13" s="74">
        <f t="shared" si="2"/>
        <v>0.31259088151958053</v>
      </c>
      <c r="L13" s="113"/>
      <c r="M13" s="114"/>
    </row>
    <row r="14" spans="1:17" ht="14.25" customHeight="1" x14ac:dyDescent="0.25">
      <c r="A14" s="10" t="s">
        <v>125</v>
      </c>
      <c r="B14" s="209">
        <v>222147</v>
      </c>
      <c r="C14" s="166">
        <v>12670.9</v>
      </c>
      <c r="D14" s="156">
        <f t="shared" si="0"/>
        <v>5.7038357484008335</v>
      </c>
      <c r="E14" s="175">
        <v>4218</v>
      </c>
      <c r="F14" s="156">
        <f t="shared" si="3"/>
        <v>1.8987427244122137</v>
      </c>
      <c r="G14" s="166">
        <v>3412</v>
      </c>
      <c r="H14" s="156">
        <f t="shared" si="1"/>
        <v>1.5359199088891589</v>
      </c>
      <c r="I14" s="166">
        <v>5040.8999999999996</v>
      </c>
      <c r="J14" s="74">
        <f t="shared" si="2"/>
        <v>2.269173115099461</v>
      </c>
      <c r="L14" s="113"/>
      <c r="M14" s="114"/>
      <c r="O14" s="111"/>
    </row>
    <row r="15" spans="1:17" ht="14.25" customHeight="1" x14ac:dyDescent="0.25">
      <c r="A15" s="10" t="s">
        <v>13</v>
      </c>
      <c r="B15" s="209">
        <v>106825</v>
      </c>
      <c r="C15" s="166">
        <v>1469.2</v>
      </c>
      <c r="D15" s="156">
        <f t="shared" si="0"/>
        <v>1.3753334893517437</v>
      </c>
      <c r="E15" s="175">
        <v>757</v>
      </c>
      <c r="F15" s="156">
        <f t="shared" si="3"/>
        <v>0.70863561900304239</v>
      </c>
      <c r="G15" s="166">
        <v>160</v>
      </c>
      <c r="H15" s="156">
        <f t="shared" si="1"/>
        <v>0.14977767376550433</v>
      </c>
      <c r="I15" s="166">
        <v>552.20000000000005</v>
      </c>
      <c r="J15" s="74">
        <f t="shared" si="2"/>
        <v>0.51692019658319688</v>
      </c>
      <c r="L15" s="113"/>
      <c r="M15" s="114"/>
      <c r="O15" s="111"/>
    </row>
    <row r="16" spans="1:17" ht="14.25" customHeight="1" x14ac:dyDescent="0.25">
      <c r="A16" s="10" t="s">
        <v>141</v>
      </c>
      <c r="B16" s="209">
        <v>111086</v>
      </c>
      <c r="C16" s="166">
        <v>3530.9</v>
      </c>
      <c r="D16" s="156">
        <f t="shared" si="0"/>
        <v>3.1785283474065138</v>
      </c>
      <c r="E16" s="175">
        <v>583</v>
      </c>
      <c r="F16" s="156">
        <f t="shared" si="3"/>
        <v>0.52481860900563526</v>
      </c>
      <c r="G16" s="166">
        <v>830</v>
      </c>
      <c r="H16" s="156">
        <f t="shared" si="1"/>
        <v>0.7471688601623967</v>
      </c>
      <c r="I16" s="166">
        <v>2117.9</v>
      </c>
      <c r="J16" s="74">
        <f t="shared" si="2"/>
        <v>1.9065408782384818</v>
      </c>
      <c r="L16" s="113"/>
      <c r="M16" s="114"/>
      <c r="O16" s="111"/>
    </row>
    <row r="17" spans="1:15" ht="14.25" customHeight="1" x14ac:dyDescent="0.25">
      <c r="A17" s="10" t="s">
        <v>23</v>
      </c>
      <c r="B17" s="209">
        <v>1134</v>
      </c>
      <c r="C17" s="166">
        <v>160</v>
      </c>
      <c r="D17" s="156">
        <f t="shared" si="0"/>
        <v>14.109347442680775</v>
      </c>
      <c r="E17" s="175" t="s">
        <v>15</v>
      </c>
      <c r="F17" s="305" t="s">
        <v>15</v>
      </c>
      <c r="G17" s="166">
        <v>55</v>
      </c>
      <c r="H17" s="156">
        <f t="shared" si="1"/>
        <v>4.8500881834215166</v>
      </c>
      <c r="I17" s="166">
        <v>105</v>
      </c>
      <c r="J17" s="74">
        <f t="shared" si="2"/>
        <v>9.2592592592592595</v>
      </c>
      <c r="L17" s="113"/>
      <c r="M17" s="114"/>
      <c r="O17" s="111"/>
    </row>
    <row r="18" spans="1:15" ht="14.25" customHeight="1" x14ac:dyDescent="0.3">
      <c r="A18" s="165" t="s">
        <v>16</v>
      </c>
      <c r="B18" s="210">
        <f>SUM(B6:B17)</f>
        <v>2716564</v>
      </c>
      <c r="C18" s="210">
        <f>SUM(C6:C17)</f>
        <v>82467.099999999977</v>
      </c>
      <c r="D18" s="157">
        <f t="shared" si="0"/>
        <v>3.0357134969027042</v>
      </c>
      <c r="E18" s="80">
        <v>38305</v>
      </c>
      <c r="F18" s="157">
        <f t="shared" si="3"/>
        <v>1.4100532879033956</v>
      </c>
      <c r="G18" s="167">
        <f>SUM(G6:G17)</f>
        <v>16411</v>
      </c>
      <c r="H18" s="157">
        <f t="shared" si="1"/>
        <v>0.60410871969149271</v>
      </c>
      <c r="I18" s="167">
        <f>SUM(I6:I17)</f>
        <v>26904.100000000002</v>
      </c>
      <c r="J18" s="158">
        <f t="shared" si="2"/>
        <v>0.99037239689549006</v>
      </c>
      <c r="O18" s="111"/>
    </row>
    <row r="19" spans="1:15" ht="14.25" customHeight="1" x14ac:dyDescent="0.3">
      <c r="A19" s="115"/>
      <c r="D19" s="70"/>
      <c r="E19" s="118"/>
      <c r="F19" s="70"/>
      <c r="G19" s="117"/>
      <c r="H19" s="70"/>
      <c r="I19" s="117"/>
      <c r="J19" s="70"/>
      <c r="O19" s="111"/>
    </row>
    <row r="20" spans="1:15" ht="13" x14ac:dyDescent="0.3">
      <c r="A20" s="119" t="s">
        <v>97</v>
      </c>
      <c r="B20" s="116"/>
      <c r="C20" s="117"/>
      <c r="D20" s="70"/>
      <c r="E20" s="118"/>
      <c r="F20" s="70"/>
      <c r="G20" s="117"/>
      <c r="H20" s="70"/>
      <c r="I20" s="117"/>
      <c r="J20" s="70"/>
      <c r="O20" s="111"/>
    </row>
    <row r="21" spans="1:15" x14ac:dyDescent="0.25">
      <c r="A21" s="119" t="s">
        <v>96</v>
      </c>
      <c r="O21" s="111"/>
    </row>
    <row r="22" spans="1:15" x14ac:dyDescent="0.25">
      <c r="A22" s="208" t="s">
        <v>197</v>
      </c>
      <c r="O22" s="111"/>
    </row>
    <row r="23" spans="1:15" ht="13" x14ac:dyDescent="0.3">
      <c r="A23" s="120" t="s">
        <v>162</v>
      </c>
      <c r="D23" s="70"/>
      <c r="E23" s="70"/>
      <c r="F23" s="70"/>
      <c r="O23" s="111"/>
    </row>
    <row r="24" spans="1:15" x14ac:dyDescent="0.25">
      <c r="A24" s="69"/>
    </row>
    <row r="25" spans="1:15" x14ac:dyDescent="0.25">
      <c r="A25" s="69"/>
    </row>
    <row r="26" spans="1:15" x14ac:dyDescent="0.25">
      <c r="A26" s="69"/>
    </row>
    <row r="27" spans="1:15" x14ac:dyDescent="0.25">
      <c r="A27" s="69"/>
    </row>
    <row r="28" spans="1:15" x14ac:dyDescent="0.25">
      <c r="A28" s="69"/>
    </row>
    <row r="29" spans="1:15" x14ac:dyDescent="0.25">
      <c r="A29" s="69"/>
    </row>
    <row r="30" spans="1:15" x14ac:dyDescent="0.25">
      <c r="A30" s="69"/>
    </row>
    <row r="33" spans="1:2" x14ac:dyDescent="0.25">
      <c r="A33" s="69"/>
    </row>
    <row r="34" spans="1:2" x14ac:dyDescent="0.25">
      <c r="A34" s="69"/>
    </row>
    <row r="35" spans="1:2" x14ac:dyDescent="0.25">
      <c r="A35" s="69"/>
    </row>
    <row r="36" spans="1:2" x14ac:dyDescent="0.25">
      <c r="A36" s="69"/>
    </row>
    <row r="39" spans="1:2" ht="18" x14ac:dyDescent="0.4">
      <c r="A39" s="68"/>
      <c r="B39" s="67"/>
    </row>
    <row r="40" spans="1:2" x14ac:dyDescent="0.25">
      <c r="A40" s="67"/>
      <c r="B40" s="67"/>
    </row>
    <row r="41" spans="1:2" x14ac:dyDescent="0.25">
      <c r="A41" s="67"/>
      <c r="B41" s="67"/>
    </row>
    <row r="42" spans="1:2" x14ac:dyDescent="0.25">
      <c r="A42" s="67"/>
      <c r="B42" s="67"/>
    </row>
    <row r="43" spans="1:2" x14ac:dyDescent="0.25">
      <c r="A43" s="67"/>
      <c r="B43" s="67"/>
    </row>
    <row r="44" spans="1:2" x14ac:dyDescent="0.25">
      <c r="A44" s="67"/>
      <c r="B44" s="67"/>
    </row>
    <row r="45" spans="1:2" x14ac:dyDescent="0.25">
      <c r="A45" s="67"/>
      <c r="B45" s="67"/>
    </row>
    <row r="46" spans="1:2" x14ac:dyDescent="0.25">
      <c r="A46" s="67"/>
      <c r="B46" s="67"/>
    </row>
    <row r="47" spans="1:2" x14ac:dyDescent="0.25">
      <c r="A47" s="67"/>
      <c r="B47" s="67"/>
    </row>
    <row r="48" spans="1:2" x14ac:dyDescent="0.25">
      <c r="A48" s="67"/>
      <c r="B48" s="67"/>
    </row>
    <row r="49" spans="1:2" x14ac:dyDescent="0.25">
      <c r="A49" s="67"/>
      <c r="B49" s="67"/>
    </row>
    <row r="50" spans="1:2" x14ac:dyDescent="0.25">
      <c r="A50" s="67"/>
      <c r="B50" s="67"/>
    </row>
    <row r="51" spans="1:2" x14ac:dyDescent="0.25">
      <c r="A51" s="67"/>
      <c r="B51" s="67"/>
    </row>
    <row r="52" spans="1:2" x14ac:dyDescent="0.25">
      <c r="A52" s="67"/>
      <c r="B52" s="67"/>
    </row>
    <row r="53" spans="1:2" x14ac:dyDescent="0.25">
      <c r="A53" s="67"/>
      <c r="B53" s="67"/>
    </row>
    <row r="54" spans="1:2" x14ac:dyDescent="0.25">
      <c r="A54" s="67"/>
      <c r="B54" s="67"/>
    </row>
    <row r="55" spans="1:2" x14ac:dyDescent="0.25">
      <c r="A55" s="67"/>
      <c r="B55" s="67"/>
    </row>
    <row r="56" spans="1:2" x14ac:dyDescent="0.25">
      <c r="A56" s="67"/>
      <c r="B56" s="67"/>
    </row>
    <row r="57" spans="1:2" x14ac:dyDescent="0.25">
      <c r="A57" s="67"/>
      <c r="B57" s="67"/>
    </row>
    <row r="58" spans="1:2" x14ac:dyDescent="0.25">
      <c r="A58" s="67"/>
      <c r="B58" s="67"/>
    </row>
    <row r="59" spans="1:2" x14ac:dyDescent="0.25">
      <c r="A59" s="67"/>
      <c r="B59" s="67"/>
    </row>
    <row r="60" spans="1:2" x14ac:dyDescent="0.25">
      <c r="A60" s="67"/>
      <c r="B60" s="67"/>
    </row>
    <row r="61" spans="1:2" x14ac:dyDescent="0.25">
      <c r="A61" s="67"/>
      <c r="B61" s="67"/>
    </row>
    <row r="62" spans="1:2" x14ac:dyDescent="0.25">
      <c r="A62" s="67"/>
      <c r="B62" s="67"/>
    </row>
    <row r="63" spans="1:2" x14ac:dyDescent="0.25">
      <c r="A63" s="67"/>
      <c r="B63" s="67"/>
    </row>
    <row r="64" spans="1:2" x14ac:dyDescent="0.25">
      <c r="A64" s="67"/>
      <c r="B64" s="67"/>
    </row>
    <row r="65" spans="1:2" x14ac:dyDescent="0.25">
      <c r="A65" s="67"/>
      <c r="B65" s="67"/>
    </row>
    <row r="66" spans="1:2" x14ac:dyDescent="0.25">
      <c r="A66" s="67"/>
      <c r="B66" s="67"/>
    </row>
    <row r="67" spans="1:2" x14ac:dyDescent="0.25">
      <c r="A67" s="67"/>
      <c r="B67" s="67"/>
    </row>
    <row r="68" spans="1:2" x14ac:dyDescent="0.25">
      <c r="A68" s="67"/>
      <c r="B68" s="67"/>
    </row>
  </sheetData>
  <pageMargins left="0.75" right="0.75" top="1" bottom="1" header="0.5" footer="0.5"/>
  <pageSetup paperSize="9" scale="95" orientation="landscape" r:id="rId1"/>
  <headerFooter alignWithMargins="0"/>
  <ignoredErrors>
    <ignoredError sqref="H18" 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6"/>
    <pageSetUpPr fitToPage="1"/>
  </sheetPr>
  <dimension ref="A1:O45"/>
  <sheetViews>
    <sheetView zoomScaleNormal="100" workbookViewId="0">
      <selection activeCell="A4" sqref="A4"/>
    </sheetView>
  </sheetViews>
  <sheetFormatPr baseColWidth="10" defaultColWidth="9.1796875" defaultRowHeight="12.5" x14ac:dyDescent="0.25"/>
  <cols>
    <col min="1" max="1" width="24.26953125" style="24" customWidth="1"/>
    <col min="2" max="6" width="18.26953125" style="24" customWidth="1"/>
    <col min="7" max="10" width="13.7265625" style="24" customWidth="1"/>
    <col min="11" max="12" width="9.1796875" style="24"/>
    <col min="13" max="13" width="12.81640625" style="24" bestFit="1" customWidth="1"/>
    <col min="14" max="254" width="9.1796875" style="24"/>
    <col min="255" max="255" width="2.453125" style="24" customWidth="1"/>
    <col min="256" max="256" width="33.81640625" style="24" customWidth="1"/>
    <col min="257" max="260" width="18.1796875" style="24" customWidth="1"/>
    <col min="261" max="261" width="18.26953125" style="24" customWidth="1"/>
    <col min="262" max="510" width="9.1796875" style="24"/>
    <col min="511" max="511" width="2.453125" style="24" customWidth="1"/>
    <col min="512" max="512" width="33.81640625" style="24" customWidth="1"/>
    <col min="513" max="516" width="18.1796875" style="24" customWidth="1"/>
    <col min="517" max="517" width="18.26953125" style="24" customWidth="1"/>
    <col min="518" max="766" width="9.1796875" style="24"/>
    <col min="767" max="767" width="2.453125" style="24" customWidth="1"/>
    <col min="768" max="768" width="33.81640625" style="24" customWidth="1"/>
    <col min="769" max="772" width="18.1796875" style="24" customWidth="1"/>
    <col min="773" max="773" width="18.26953125" style="24" customWidth="1"/>
    <col min="774" max="1022" width="9.1796875" style="24"/>
    <col min="1023" max="1023" width="2.453125" style="24" customWidth="1"/>
    <col min="1024" max="1024" width="33.81640625" style="24" customWidth="1"/>
    <col min="1025" max="1028" width="18.1796875" style="24" customWidth="1"/>
    <col min="1029" max="1029" width="18.26953125" style="24" customWidth="1"/>
    <col min="1030" max="1278" width="9.1796875" style="24"/>
    <col min="1279" max="1279" width="2.453125" style="24" customWidth="1"/>
    <col min="1280" max="1280" width="33.81640625" style="24" customWidth="1"/>
    <col min="1281" max="1284" width="18.1796875" style="24" customWidth="1"/>
    <col min="1285" max="1285" width="18.26953125" style="24" customWidth="1"/>
    <col min="1286" max="1534" width="9.1796875" style="24"/>
    <col min="1535" max="1535" width="2.453125" style="24" customWidth="1"/>
    <col min="1536" max="1536" width="33.81640625" style="24" customWidth="1"/>
    <col min="1537" max="1540" width="18.1796875" style="24" customWidth="1"/>
    <col min="1541" max="1541" width="18.26953125" style="24" customWidth="1"/>
    <col min="1542" max="1790" width="9.1796875" style="24"/>
    <col min="1791" max="1791" width="2.453125" style="24" customWidth="1"/>
    <col min="1792" max="1792" width="33.81640625" style="24" customWidth="1"/>
    <col min="1793" max="1796" width="18.1796875" style="24" customWidth="1"/>
    <col min="1797" max="1797" width="18.26953125" style="24" customWidth="1"/>
    <col min="1798" max="2046" width="9.1796875" style="24"/>
    <col min="2047" max="2047" width="2.453125" style="24" customWidth="1"/>
    <col min="2048" max="2048" width="33.81640625" style="24" customWidth="1"/>
    <col min="2049" max="2052" width="18.1796875" style="24" customWidth="1"/>
    <col min="2053" max="2053" width="18.26953125" style="24" customWidth="1"/>
    <col min="2054" max="2302" width="9.1796875" style="24"/>
    <col min="2303" max="2303" width="2.453125" style="24" customWidth="1"/>
    <col min="2304" max="2304" width="33.81640625" style="24" customWidth="1"/>
    <col min="2305" max="2308" width="18.1796875" style="24" customWidth="1"/>
    <col min="2309" max="2309" width="18.26953125" style="24" customWidth="1"/>
    <col min="2310" max="2558" width="9.1796875" style="24"/>
    <col min="2559" max="2559" width="2.453125" style="24" customWidth="1"/>
    <col min="2560" max="2560" width="33.81640625" style="24" customWidth="1"/>
    <col min="2561" max="2564" width="18.1796875" style="24" customWidth="1"/>
    <col min="2565" max="2565" width="18.26953125" style="24" customWidth="1"/>
    <col min="2566" max="2814" width="9.1796875" style="24"/>
    <col min="2815" max="2815" width="2.453125" style="24" customWidth="1"/>
    <col min="2816" max="2816" width="33.81640625" style="24" customWidth="1"/>
    <col min="2817" max="2820" width="18.1796875" style="24" customWidth="1"/>
    <col min="2821" max="2821" width="18.26953125" style="24" customWidth="1"/>
    <col min="2822" max="3070" width="9.1796875" style="24"/>
    <col min="3071" max="3071" width="2.453125" style="24" customWidth="1"/>
    <col min="3072" max="3072" width="33.81640625" style="24" customWidth="1"/>
    <col min="3073" max="3076" width="18.1796875" style="24" customWidth="1"/>
    <col min="3077" max="3077" width="18.26953125" style="24" customWidth="1"/>
    <col min="3078" max="3326" width="9.1796875" style="24"/>
    <col min="3327" max="3327" width="2.453125" style="24" customWidth="1"/>
    <col min="3328" max="3328" width="33.81640625" style="24" customWidth="1"/>
    <col min="3329" max="3332" width="18.1796875" style="24" customWidth="1"/>
    <col min="3333" max="3333" width="18.26953125" style="24" customWidth="1"/>
    <col min="3334" max="3582" width="9.1796875" style="24"/>
    <col min="3583" max="3583" width="2.453125" style="24" customWidth="1"/>
    <col min="3584" max="3584" width="33.81640625" style="24" customWidth="1"/>
    <col min="3585" max="3588" width="18.1796875" style="24" customWidth="1"/>
    <col min="3589" max="3589" width="18.26953125" style="24" customWidth="1"/>
    <col min="3590" max="3838" width="9.1796875" style="24"/>
    <col min="3839" max="3839" width="2.453125" style="24" customWidth="1"/>
    <col min="3840" max="3840" width="33.81640625" style="24" customWidth="1"/>
    <col min="3841" max="3844" width="18.1796875" style="24" customWidth="1"/>
    <col min="3845" max="3845" width="18.26953125" style="24" customWidth="1"/>
    <col min="3846" max="4094" width="9.1796875" style="24"/>
    <col min="4095" max="4095" width="2.453125" style="24" customWidth="1"/>
    <col min="4096" max="4096" width="33.81640625" style="24" customWidth="1"/>
    <col min="4097" max="4100" width="18.1796875" style="24" customWidth="1"/>
    <col min="4101" max="4101" width="18.26953125" style="24" customWidth="1"/>
    <col min="4102" max="4350" width="9.1796875" style="24"/>
    <col min="4351" max="4351" width="2.453125" style="24" customWidth="1"/>
    <col min="4352" max="4352" width="33.81640625" style="24" customWidth="1"/>
    <col min="4353" max="4356" width="18.1796875" style="24" customWidth="1"/>
    <col min="4357" max="4357" width="18.26953125" style="24" customWidth="1"/>
    <col min="4358" max="4606" width="9.1796875" style="24"/>
    <col min="4607" max="4607" width="2.453125" style="24" customWidth="1"/>
    <col min="4608" max="4608" width="33.81640625" style="24" customWidth="1"/>
    <col min="4609" max="4612" width="18.1796875" style="24" customWidth="1"/>
    <col min="4613" max="4613" width="18.26953125" style="24" customWidth="1"/>
    <col min="4614" max="4862" width="9.1796875" style="24"/>
    <col min="4863" max="4863" width="2.453125" style="24" customWidth="1"/>
    <col min="4864" max="4864" width="33.81640625" style="24" customWidth="1"/>
    <col min="4865" max="4868" width="18.1796875" style="24" customWidth="1"/>
    <col min="4869" max="4869" width="18.26953125" style="24" customWidth="1"/>
    <col min="4870" max="5118" width="9.1796875" style="24"/>
    <col min="5119" max="5119" width="2.453125" style="24" customWidth="1"/>
    <col min="5120" max="5120" width="33.81640625" style="24" customWidth="1"/>
    <col min="5121" max="5124" width="18.1796875" style="24" customWidth="1"/>
    <col min="5125" max="5125" width="18.26953125" style="24" customWidth="1"/>
    <col min="5126" max="5374" width="9.1796875" style="24"/>
    <col min="5375" max="5375" width="2.453125" style="24" customWidth="1"/>
    <col min="5376" max="5376" width="33.81640625" style="24" customWidth="1"/>
    <col min="5377" max="5380" width="18.1796875" style="24" customWidth="1"/>
    <col min="5381" max="5381" width="18.26953125" style="24" customWidth="1"/>
    <col min="5382" max="5630" width="9.1796875" style="24"/>
    <col min="5631" max="5631" width="2.453125" style="24" customWidth="1"/>
    <col min="5632" max="5632" width="33.81640625" style="24" customWidth="1"/>
    <col min="5633" max="5636" width="18.1796875" style="24" customWidth="1"/>
    <col min="5637" max="5637" width="18.26953125" style="24" customWidth="1"/>
    <col min="5638" max="5886" width="9.1796875" style="24"/>
    <col min="5887" max="5887" width="2.453125" style="24" customWidth="1"/>
    <col min="5888" max="5888" width="33.81640625" style="24" customWidth="1"/>
    <col min="5889" max="5892" width="18.1796875" style="24" customWidth="1"/>
    <col min="5893" max="5893" width="18.26953125" style="24" customWidth="1"/>
    <col min="5894" max="6142" width="9.1796875" style="24"/>
    <col min="6143" max="6143" width="2.453125" style="24" customWidth="1"/>
    <col min="6144" max="6144" width="33.81640625" style="24" customWidth="1"/>
    <col min="6145" max="6148" width="18.1796875" style="24" customWidth="1"/>
    <col min="6149" max="6149" width="18.26953125" style="24" customWidth="1"/>
    <col min="6150" max="6398" width="9.1796875" style="24"/>
    <col min="6399" max="6399" width="2.453125" style="24" customWidth="1"/>
    <col min="6400" max="6400" width="33.81640625" style="24" customWidth="1"/>
    <col min="6401" max="6404" width="18.1796875" style="24" customWidth="1"/>
    <col min="6405" max="6405" width="18.26953125" style="24" customWidth="1"/>
    <col min="6406" max="6654" width="9.1796875" style="24"/>
    <col min="6655" max="6655" width="2.453125" style="24" customWidth="1"/>
    <col min="6656" max="6656" width="33.81640625" style="24" customWidth="1"/>
    <col min="6657" max="6660" width="18.1796875" style="24" customWidth="1"/>
    <col min="6661" max="6661" width="18.26953125" style="24" customWidth="1"/>
    <col min="6662" max="6910" width="9.1796875" style="24"/>
    <col min="6911" max="6911" width="2.453125" style="24" customWidth="1"/>
    <col min="6912" max="6912" width="33.81640625" style="24" customWidth="1"/>
    <col min="6913" max="6916" width="18.1796875" style="24" customWidth="1"/>
    <col min="6917" max="6917" width="18.26953125" style="24" customWidth="1"/>
    <col min="6918" max="7166" width="9.1796875" style="24"/>
    <col min="7167" max="7167" width="2.453125" style="24" customWidth="1"/>
    <col min="7168" max="7168" width="33.81640625" style="24" customWidth="1"/>
    <col min="7169" max="7172" width="18.1796875" style="24" customWidth="1"/>
    <col min="7173" max="7173" width="18.26953125" style="24" customWidth="1"/>
    <col min="7174" max="7422" width="9.1796875" style="24"/>
    <col min="7423" max="7423" width="2.453125" style="24" customWidth="1"/>
    <col min="7424" max="7424" width="33.81640625" style="24" customWidth="1"/>
    <col min="7425" max="7428" width="18.1796875" style="24" customWidth="1"/>
    <col min="7429" max="7429" width="18.26953125" style="24" customWidth="1"/>
    <col min="7430" max="7678" width="9.1796875" style="24"/>
    <col min="7679" max="7679" width="2.453125" style="24" customWidth="1"/>
    <col min="7680" max="7680" width="33.81640625" style="24" customWidth="1"/>
    <col min="7681" max="7684" width="18.1796875" style="24" customWidth="1"/>
    <col min="7685" max="7685" width="18.26953125" style="24" customWidth="1"/>
    <col min="7686" max="7934" width="9.1796875" style="24"/>
    <col min="7935" max="7935" width="2.453125" style="24" customWidth="1"/>
    <col min="7936" max="7936" width="33.81640625" style="24" customWidth="1"/>
    <col min="7937" max="7940" width="18.1796875" style="24" customWidth="1"/>
    <col min="7941" max="7941" width="18.26953125" style="24" customWidth="1"/>
    <col min="7942" max="8190" width="9.1796875" style="24"/>
    <col min="8191" max="8191" width="2.453125" style="24" customWidth="1"/>
    <col min="8192" max="8192" width="33.81640625" style="24" customWidth="1"/>
    <col min="8193" max="8196" width="18.1796875" style="24" customWidth="1"/>
    <col min="8197" max="8197" width="18.26953125" style="24" customWidth="1"/>
    <col min="8198" max="8446" width="9.1796875" style="24"/>
    <col min="8447" max="8447" width="2.453125" style="24" customWidth="1"/>
    <col min="8448" max="8448" width="33.81640625" style="24" customWidth="1"/>
    <col min="8449" max="8452" width="18.1796875" style="24" customWidth="1"/>
    <col min="8453" max="8453" width="18.26953125" style="24" customWidth="1"/>
    <col min="8454" max="8702" width="9.1796875" style="24"/>
    <col min="8703" max="8703" width="2.453125" style="24" customWidth="1"/>
    <col min="8704" max="8704" width="33.81640625" style="24" customWidth="1"/>
    <col min="8705" max="8708" width="18.1796875" style="24" customWidth="1"/>
    <col min="8709" max="8709" width="18.26953125" style="24" customWidth="1"/>
    <col min="8710" max="8958" width="9.1796875" style="24"/>
    <col min="8959" max="8959" width="2.453125" style="24" customWidth="1"/>
    <col min="8960" max="8960" width="33.81640625" style="24" customWidth="1"/>
    <col min="8961" max="8964" width="18.1796875" style="24" customWidth="1"/>
    <col min="8965" max="8965" width="18.26953125" style="24" customWidth="1"/>
    <col min="8966" max="9214" width="9.1796875" style="24"/>
    <col min="9215" max="9215" width="2.453125" style="24" customWidth="1"/>
    <col min="9216" max="9216" width="33.81640625" style="24" customWidth="1"/>
    <col min="9217" max="9220" width="18.1796875" style="24" customWidth="1"/>
    <col min="9221" max="9221" width="18.26953125" style="24" customWidth="1"/>
    <col min="9222" max="9470" width="9.1796875" style="24"/>
    <col min="9471" max="9471" width="2.453125" style="24" customWidth="1"/>
    <col min="9472" max="9472" width="33.81640625" style="24" customWidth="1"/>
    <col min="9473" max="9476" width="18.1796875" style="24" customWidth="1"/>
    <col min="9477" max="9477" width="18.26953125" style="24" customWidth="1"/>
    <col min="9478" max="9726" width="9.1796875" style="24"/>
    <col min="9727" max="9727" width="2.453125" style="24" customWidth="1"/>
    <col min="9728" max="9728" width="33.81640625" style="24" customWidth="1"/>
    <col min="9729" max="9732" width="18.1796875" style="24" customWidth="1"/>
    <col min="9733" max="9733" width="18.26953125" style="24" customWidth="1"/>
    <col min="9734" max="9982" width="9.1796875" style="24"/>
    <col min="9983" max="9983" width="2.453125" style="24" customWidth="1"/>
    <col min="9984" max="9984" width="33.81640625" style="24" customWidth="1"/>
    <col min="9985" max="9988" width="18.1796875" style="24" customWidth="1"/>
    <col min="9989" max="9989" width="18.26953125" style="24" customWidth="1"/>
    <col min="9990" max="10238" width="9.1796875" style="24"/>
    <col min="10239" max="10239" width="2.453125" style="24" customWidth="1"/>
    <col min="10240" max="10240" width="33.81640625" style="24" customWidth="1"/>
    <col min="10241" max="10244" width="18.1796875" style="24" customWidth="1"/>
    <col min="10245" max="10245" width="18.26953125" style="24" customWidth="1"/>
    <col min="10246" max="10494" width="9.1796875" style="24"/>
    <col min="10495" max="10495" width="2.453125" style="24" customWidth="1"/>
    <col min="10496" max="10496" width="33.81640625" style="24" customWidth="1"/>
    <col min="10497" max="10500" width="18.1796875" style="24" customWidth="1"/>
    <col min="10501" max="10501" width="18.26953125" style="24" customWidth="1"/>
    <col min="10502" max="10750" width="9.1796875" style="24"/>
    <col min="10751" max="10751" width="2.453125" style="24" customWidth="1"/>
    <col min="10752" max="10752" width="33.81640625" style="24" customWidth="1"/>
    <col min="10753" max="10756" width="18.1796875" style="24" customWidth="1"/>
    <col min="10757" max="10757" width="18.26953125" style="24" customWidth="1"/>
    <col min="10758" max="11006" width="9.1796875" style="24"/>
    <col min="11007" max="11007" width="2.453125" style="24" customWidth="1"/>
    <col min="11008" max="11008" width="33.81640625" style="24" customWidth="1"/>
    <col min="11009" max="11012" width="18.1796875" style="24" customWidth="1"/>
    <col min="11013" max="11013" width="18.26953125" style="24" customWidth="1"/>
    <col min="11014" max="11262" width="9.1796875" style="24"/>
    <col min="11263" max="11263" width="2.453125" style="24" customWidth="1"/>
    <col min="11264" max="11264" width="33.81640625" style="24" customWidth="1"/>
    <col min="11265" max="11268" width="18.1796875" style="24" customWidth="1"/>
    <col min="11269" max="11269" width="18.26953125" style="24" customWidth="1"/>
    <col min="11270" max="11518" width="9.1796875" style="24"/>
    <col min="11519" max="11519" width="2.453125" style="24" customWidth="1"/>
    <col min="11520" max="11520" width="33.81640625" style="24" customWidth="1"/>
    <col min="11521" max="11524" width="18.1796875" style="24" customWidth="1"/>
    <col min="11525" max="11525" width="18.26953125" style="24" customWidth="1"/>
    <col min="11526" max="11774" width="9.1796875" style="24"/>
    <col min="11775" max="11775" width="2.453125" style="24" customWidth="1"/>
    <col min="11776" max="11776" width="33.81640625" style="24" customWidth="1"/>
    <col min="11777" max="11780" width="18.1796875" style="24" customWidth="1"/>
    <col min="11781" max="11781" width="18.26953125" style="24" customWidth="1"/>
    <col min="11782" max="12030" width="9.1796875" style="24"/>
    <col min="12031" max="12031" width="2.453125" style="24" customWidth="1"/>
    <col min="12032" max="12032" width="33.81640625" style="24" customWidth="1"/>
    <col min="12033" max="12036" width="18.1796875" style="24" customWidth="1"/>
    <col min="12037" max="12037" width="18.26953125" style="24" customWidth="1"/>
    <col min="12038" max="12286" width="9.1796875" style="24"/>
    <col min="12287" max="12287" width="2.453125" style="24" customWidth="1"/>
    <col min="12288" max="12288" width="33.81640625" style="24" customWidth="1"/>
    <col min="12289" max="12292" width="18.1796875" style="24" customWidth="1"/>
    <col min="12293" max="12293" width="18.26953125" style="24" customWidth="1"/>
    <col min="12294" max="12542" width="9.1796875" style="24"/>
    <col min="12543" max="12543" width="2.453125" style="24" customWidth="1"/>
    <col min="12544" max="12544" width="33.81640625" style="24" customWidth="1"/>
    <col min="12545" max="12548" width="18.1796875" style="24" customWidth="1"/>
    <col min="12549" max="12549" width="18.26953125" style="24" customWidth="1"/>
    <col min="12550" max="12798" width="9.1796875" style="24"/>
    <col min="12799" max="12799" width="2.453125" style="24" customWidth="1"/>
    <col min="12800" max="12800" width="33.81640625" style="24" customWidth="1"/>
    <col min="12801" max="12804" width="18.1796875" style="24" customWidth="1"/>
    <col min="12805" max="12805" width="18.26953125" style="24" customWidth="1"/>
    <col min="12806" max="13054" width="9.1796875" style="24"/>
    <col min="13055" max="13055" width="2.453125" style="24" customWidth="1"/>
    <col min="13056" max="13056" width="33.81640625" style="24" customWidth="1"/>
    <col min="13057" max="13060" width="18.1796875" style="24" customWidth="1"/>
    <col min="13061" max="13061" width="18.26953125" style="24" customWidth="1"/>
    <col min="13062" max="13310" width="9.1796875" style="24"/>
    <col min="13311" max="13311" width="2.453125" style="24" customWidth="1"/>
    <col min="13312" max="13312" width="33.81640625" style="24" customWidth="1"/>
    <col min="13313" max="13316" width="18.1796875" style="24" customWidth="1"/>
    <col min="13317" max="13317" width="18.26953125" style="24" customWidth="1"/>
    <col min="13318" max="13566" width="9.1796875" style="24"/>
    <col min="13567" max="13567" width="2.453125" style="24" customWidth="1"/>
    <col min="13568" max="13568" width="33.81640625" style="24" customWidth="1"/>
    <col min="13569" max="13572" width="18.1796875" style="24" customWidth="1"/>
    <col min="13573" max="13573" width="18.26953125" style="24" customWidth="1"/>
    <col min="13574" max="13822" width="9.1796875" style="24"/>
    <col min="13823" max="13823" width="2.453125" style="24" customWidth="1"/>
    <col min="13824" max="13824" width="33.81640625" style="24" customWidth="1"/>
    <col min="13825" max="13828" width="18.1796875" style="24" customWidth="1"/>
    <col min="13829" max="13829" width="18.26953125" style="24" customWidth="1"/>
    <col min="13830" max="14078" width="9.1796875" style="24"/>
    <col min="14079" max="14079" width="2.453125" style="24" customWidth="1"/>
    <col min="14080" max="14080" width="33.81640625" style="24" customWidth="1"/>
    <col min="14081" max="14084" width="18.1796875" style="24" customWidth="1"/>
    <col min="14085" max="14085" width="18.26953125" style="24" customWidth="1"/>
    <col min="14086" max="14334" width="9.1796875" style="24"/>
    <col min="14335" max="14335" width="2.453125" style="24" customWidth="1"/>
    <col min="14336" max="14336" width="33.81640625" style="24" customWidth="1"/>
    <col min="14337" max="14340" width="18.1796875" style="24" customWidth="1"/>
    <col min="14341" max="14341" width="18.26953125" style="24" customWidth="1"/>
    <col min="14342" max="14590" width="9.1796875" style="24"/>
    <col min="14591" max="14591" width="2.453125" style="24" customWidth="1"/>
    <col min="14592" max="14592" width="33.81640625" style="24" customWidth="1"/>
    <col min="14593" max="14596" width="18.1796875" style="24" customWidth="1"/>
    <col min="14597" max="14597" width="18.26953125" style="24" customWidth="1"/>
    <col min="14598" max="14846" width="9.1796875" style="24"/>
    <col min="14847" max="14847" width="2.453125" style="24" customWidth="1"/>
    <col min="14848" max="14848" width="33.81640625" style="24" customWidth="1"/>
    <col min="14849" max="14852" width="18.1796875" style="24" customWidth="1"/>
    <col min="14853" max="14853" width="18.26953125" style="24" customWidth="1"/>
    <col min="14854" max="15102" width="9.1796875" style="24"/>
    <col min="15103" max="15103" width="2.453125" style="24" customWidth="1"/>
    <col min="15104" max="15104" width="33.81640625" style="24" customWidth="1"/>
    <col min="15105" max="15108" width="18.1796875" style="24" customWidth="1"/>
    <col min="15109" max="15109" width="18.26953125" style="24" customWidth="1"/>
    <col min="15110" max="15358" width="9.1796875" style="24"/>
    <col min="15359" max="15359" width="2.453125" style="24" customWidth="1"/>
    <col min="15360" max="15360" width="33.81640625" style="24" customWidth="1"/>
    <col min="15361" max="15364" width="18.1796875" style="24" customWidth="1"/>
    <col min="15365" max="15365" width="18.26953125" style="24" customWidth="1"/>
    <col min="15366" max="15614" width="9.1796875" style="24"/>
    <col min="15615" max="15615" width="2.453125" style="24" customWidth="1"/>
    <col min="15616" max="15616" width="33.81640625" style="24" customWidth="1"/>
    <col min="15617" max="15620" width="18.1796875" style="24" customWidth="1"/>
    <col min="15621" max="15621" width="18.26953125" style="24" customWidth="1"/>
    <col min="15622" max="15870" width="9.1796875" style="24"/>
    <col min="15871" max="15871" width="2.453125" style="24" customWidth="1"/>
    <col min="15872" max="15872" width="33.81640625" style="24" customWidth="1"/>
    <col min="15873" max="15876" width="18.1796875" style="24" customWidth="1"/>
    <col min="15877" max="15877" width="18.26953125" style="24" customWidth="1"/>
    <col min="15878" max="16126" width="9.1796875" style="24"/>
    <col min="16127" max="16127" width="2.453125" style="24" customWidth="1"/>
    <col min="16128" max="16128" width="33.81640625" style="24" customWidth="1"/>
    <col min="16129" max="16132" width="18.1796875" style="24" customWidth="1"/>
    <col min="16133" max="16133" width="18.26953125" style="24" customWidth="1"/>
    <col min="16134" max="16384" width="9.1796875" style="24"/>
  </cols>
  <sheetData>
    <row r="1" spans="1:15" ht="13" x14ac:dyDescent="0.3">
      <c r="A1" s="1" t="s">
        <v>191</v>
      </c>
    </row>
    <row r="2" spans="1:15" ht="18" x14ac:dyDescent="0.4">
      <c r="A2" s="124" t="s">
        <v>93</v>
      </c>
    </row>
    <row r="3" spans="1:15" ht="17.5" x14ac:dyDescent="0.35">
      <c r="A3" s="5" t="s">
        <v>204</v>
      </c>
    </row>
    <row r="5" spans="1:15" s="9" customFormat="1" ht="29.25" customHeight="1" x14ac:dyDescent="0.3">
      <c r="A5" s="125" t="s">
        <v>28</v>
      </c>
      <c r="B5" s="126" t="s">
        <v>142</v>
      </c>
      <c r="C5" s="126" t="s">
        <v>29</v>
      </c>
      <c r="D5" s="53" t="s">
        <v>113</v>
      </c>
      <c r="E5" s="127" t="s">
        <v>16</v>
      </c>
      <c r="F5" s="54" t="s">
        <v>110</v>
      </c>
      <c r="H5"/>
      <c r="I5"/>
      <c r="J5"/>
    </row>
    <row r="6" spans="1:15" s="128" customFormat="1" ht="13" x14ac:dyDescent="0.3">
      <c r="A6" s="10" t="s">
        <v>137</v>
      </c>
      <c r="B6" s="89">
        <v>9451</v>
      </c>
      <c r="C6" s="89">
        <v>3288</v>
      </c>
      <c r="D6" s="89">
        <v>2354.9</v>
      </c>
      <c r="E6" s="285">
        <f>SUM(B6:D6)</f>
        <v>15093.9</v>
      </c>
      <c r="F6" s="286">
        <v>12052.214017425966</v>
      </c>
      <c r="H6"/>
      <c r="I6"/>
      <c r="J6"/>
      <c r="L6" s="34"/>
      <c r="M6" s="34"/>
      <c r="N6" s="34"/>
      <c r="O6"/>
    </row>
    <row r="7" spans="1:15" s="129" customFormat="1" ht="13" x14ac:dyDescent="0.3">
      <c r="A7" s="10" t="s">
        <v>9</v>
      </c>
      <c r="B7" s="89">
        <v>11241</v>
      </c>
      <c r="C7" s="89">
        <v>4476</v>
      </c>
      <c r="D7" s="89">
        <v>9470</v>
      </c>
      <c r="E7" s="285">
        <f t="shared" ref="E7:E17" si="0">SUM(B7:D7)</f>
        <v>25187</v>
      </c>
      <c r="F7" s="285">
        <v>36135.779974462341</v>
      </c>
      <c r="G7" s="128"/>
      <c r="H7"/>
      <c r="I7"/>
      <c r="J7"/>
      <c r="K7" s="24"/>
      <c r="L7" s="34"/>
      <c r="M7" s="211"/>
      <c r="N7" s="34"/>
      <c r="O7" s="152"/>
    </row>
    <row r="8" spans="1:15" s="47" customFormat="1" ht="13" x14ac:dyDescent="0.3">
      <c r="A8" s="10" t="s">
        <v>98</v>
      </c>
      <c r="B8" s="89">
        <v>860</v>
      </c>
      <c r="C8" s="89">
        <v>318</v>
      </c>
      <c r="D8" s="89">
        <v>548.70000000000005</v>
      </c>
      <c r="E8" s="285">
        <f t="shared" si="0"/>
        <v>1726.7</v>
      </c>
      <c r="F8" s="285">
        <v>4659.9730709141586</v>
      </c>
      <c r="G8" s="128"/>
      <c r="H8"/>
      <c r="I8"/>
      <c r="J8"/>
      <c r="K8" s="24"/>
      <c r="L8" s="34"/>
      <c r="M8" s="211"/>
      <c r="N8" s="34"/>
      <c r="O8" s="152"/>
    </row>
    <row r="9" spans="1:15" s="47" customFormat="1" ht="13" x14ac:dyDescent="0.3">
      <c r="A9" s="10" t="s">
        <v>138</v>
      </c>
      <c r="B9" s="89">
        <v>2617</v>
      </c>
      <c r="C9" s="89">
        <v>384</v>
      </c>
      <c r="D9" s="89">
        <v>460.5</v>
      </c>
      <c r="E9" s="285">
        <f t="shared" si="0"/>
        <v>3461.5</v>
      </c>
      <c r="F9" s="285">
        <v>8206.0860619794166</v>
      </c>
      <c r="G9" s="128"/>
      <c r="H9"/>
      <c r="I9"/>
      <c r="J9"/>
      <c r="K9" s="24"/>
      <c r="L9" s="34"/>
      <c r="M9" s="211"/>
      <c r="N9" s="34"/>
      <c r="O9" s="34"/>
    </row>
    <row r="10" spans="1:15" s="47" customFormat="1" ht="13" x14ac:dyDescent="0.3">
      <c r="A10" s="10" t="s">
        <v>139</v>
      </c>
      <c r="B10" s="89">
        <v>1120</v>
      </c>
      <c r="C10" s="89">
        <v>312</v>
      </c>
      <c r="D10" s="89">
        <v>612.4</v>
      </c>
      <c r="E10" s="285">
        <f t="shared" si="0"/>
        <v>2044.4</v>
      </c>
      <c r="F10" s="285">
        <v>6618.2494017996205</v>
      </c>
      <c r="G10" s="128"/>
      <c r="H10"/>
      <c r="I10"/>
      <c r="J10"/>
      <c r="K10" s="24"/>
      <c r="L10" s="34"/>
      <c r="M10" s="211"/>
      <c r="N10" s="34"/>
      <c r="O10" s="34"/>
    </row>
    <row r="11" spans="1:15" s="47" customFormat="1" ht="13" x14ac:dyDescent="0.3">
      <c r="A11" s="10" t="s">
        <v>11</v>
      </c>
      <c r="B11" s="89">
        <v>3470</v>
      </c>
      <c r="C11" s="89">
        <v>347</v>
      </c>
      <c r="D11" s="89">
        <v>964.1</v>
      </c>
      <c r="E11" s="285">
        <f t="shared" si="0"/>
        <v>4781.1000000000004</v>
      </c>
      <c r="F11" s="285">
        <v>9905.8314081778535</v>
      </c>
      <c r="G11" s="128"/>
      <c r="H11"/>
      <c r="I11"/>
      <c r="J11"/>
      <c r="K11" s="24"/>
      <c r="L11" s="34"/>
      <c r="M11" s="211"/>
      <c r="N11" s="34"/>
      <c r="O11" s="152"/>
    </row>
    <row r="12" spans="1:15" ht="13" x14ac:dyDescent="0.3">
      <c r="A12" s="10" t="s">
        <v>140</v>
      </c>
      <c r="B12" s="89">
        <v>3445</v>
      </c>
      <c r="C12" s="89">
        <v>2629</v>
      </c>
      <c r="D12" s="89">
        <v>4301.3</v>
      </c>
      <c r="E12" s="285">
        <f t="shared" si="0"/>
        <v>10375.299999999999</v>
      </c>
      <c r="F12" s="285">
        <v>16240.856202285149</v>
      </c>
      <c r="G12" s="128"/>
      <c r="H12"/>
      <c r="I12"/>
      <c r="J12"/>
      <c r="L12" s="34"/>
      <c r="M12" s="211"/>
      <c r="N12" s="34"/>
      <c r="O12" s="152"/>
    </row>
    <row r="13" spans="1:15" s="47" customFormat="1" ht="13" x14ac:dyDescent="0.3">
      <c r="A13" s="10" t="s">
        <v>12</v>
      </c>
      <c r="B13" s="89">
        <v>1390</v>
      </c>
      <c r="C13" s="89">
        <v>200</v>
      </c>
      <c r="D13" s="89">
        <v>376.2</v>
      </c>
      <c r="E13" s="285">
        <f t="shared" si="0"/>
        <v>1966.2</v>
      </c>
      <c r="F13" s="285">
        <v>7403.6694483776701</v>
      </c>
      <c r="G13" s="128"/>
      <c r="H13"/>
      <c r="I13"/>
      <c r="J13"/>
      <c r="K13" s="24"/>
      <c r="L13" s="34"/>
      <c r="M13" s="211"/>
      <c r="N13" s="34"/>
      <c r="O13" s="152"/>
    </row>
    <row r="14" spans="1:15" ht="13" x14ac:dyDescent="0.3">
      <c r="A14" s="10" t="s">
        <v>125</v>
      </c>
      <c r="B14" s="89">
        <v>4218</v>
      </c>
      <c r="C14" s="89">
        <v>3412</v>
      </c>
      <c r="D14" s="89">
        <v>5040.8999999999996</v>
      </c>
      <c r="E14" s="285">
        <f t="shared" si="0"/>
        <v>12670.9</v>
      </c>
      <c r="F14" s="285">
        <v>26895.25475246432</v>
      </c>
      <c r="G14" s="128"/>
      <c r="H14"/>
      <c r="I14"/>
      <c r="J14"/>
      <c r="L14" s="34"/>
      <c r="M14" s="212"/>
      <c r="N14" s="34"/>
      <c r="O14" s="152"/>
    </row>
    <row r="15" spans="1:15" ht="13" x14ac:dyDescent="0.3">
      <c r="A15" s="10" t="s">
        <v>13</v>
      </c>
      <c r="B15" s="89">
        <v>757</v>
      </c>
      <c r="C15" s="89">
        <v>160</v>
      </c>
      <c r="D15" s="89">
        <v>552.20000000000005</v>
      </c>
      <c r="E15" s="285">
        <f t="shared" si="0"/>
        <v>1469.2</v>
      </c>
      <c r="F15" s="285">
        <v>6112.0472653893357</v>
      </c>
      <c r="G15" s="128"/>
      <c r="H15"/>
      <c r="I15"/>
      <c r="J15"/>
      <c r="L15" s="152"/>
      <c r="M15" s="191"/>
      <c r="N15" s="152"/>
      <c r="O15" s="152"/>
    </row>
    <row r="16" spans="1:15" ht="13" x14ac:dyDescent="0.3">
      <c r="A16" s="10" t="s">
        <v>141</v>
      </c>
      <c r="B16" s="89">
        <v>583</v>
      </c>
      <c r="C16" s="89">
        <v>830</v>
      </c>
      <c r="D16" s="89">
        <v>2117.9</v>
      </c>
      <c r="E16" s="285">
        <f t="shared" si="0"/>
        <v>3530.9</v>
      </c>
      <c r="F16" s="285">
        <v>14580.786891744574</v>
      </c>
      <c r="G16" s="128"/>
      <c r="H16"/>
      <c r="I16"/>
      <c r="J16"/>
      <c r="L16" s="2"/>
      <c r="M16" s="112"/>
      <c r="N16" s="2"/>
      <c r="O16" s="2"/>
    </row>
    <row r="17" spans="1:10" ht="13" x14ac:dyDescent="0.3">
      <c r="A17" s="10" t="s">
        <v>14</v>
      </c>
      <c r="B17" s="288" t="s">
        <v>15</v>
      </c>
      <c r="C17" s="89">
        <v>55</v>
      </c>
      <c r="D17" s="89">
        <v>105</v>
      </c>
      <c r="E17" s="285">
        <f t="shared" si="0"/>
        <v>160</v>
      </c>
      <c r="F17" s="287" t="s">
        <v>15</v>
      </c>
      <c r="G17" s="128"/>
      <c r="H17"/>
      <c r="I17"/>
      <c r="J17"/>
    </row>
    <row r="18" spans="1:10" s="26" customFormat="1" ht="13" x14ac:dyDescent="0.3">
      <c r="A18" s="130" t="s">
        <v>16</v>
      </c>
      <c r="B18" s="80">
        <v>38305</v>
      </c>
      <c r="C18" s="49">
        <f>SUM(C6:C17)</f>
        <v>16411</v>
      </c>
      <c r="D18" s="49">
        <f>SUM(D6:D17)</f>
        <v>26904.100000000002</v>
      </c>
      <c r="E18" s="64">
        <f>SUM(B18:D18)</f>
        <v>81620.100000000006</v>
      </c>
      <c r="F18" s="313">
        <v>15266.437893603646</v>
      </c>
      <c r="G18" s="128"/>
      <c r="H18"/>
      <c r="I18"/>
      <c r="J18"/>
    </row>
    <row r="19" spans="1:10" ht="13" x14ac:dyDescent="0.3">
      <c r="A19" s="131"/>
      <c r="B19" s="25"/>
      <c r="C19" s="25"/>
      <c r="D19" s="25"/>
      <c r="E19" s="25"/>
      <c r="F19" s="25"/>
      <c r="G19" s="47"/>
      <c r="H19" s="34"/>
      <c r="I19" s="34"/>
      <c r="J19" s="34"/>
    </row>
    <row r="20" spans="1:10" s="26" customFormat="1" ht="13" x14ac:dyDescent="0.3">
      <c r="A20" s="121" t="s">
        <v>144</v>
      </c>
      <c r="B20" s="25"/>
      <c r="C20" s="25"/>
      <c r="D20" s="25"/>
      <c r="E20" s="25"/>
      <c r="F20" s="25"/>
      <c r="H20"/>
      <c r="I20"/>
      <c r="J20"/>
    </row>
    <row r="21" spans="1:10" s="26" customFormat="1" ht="13" x14ac:dyDescent="0.3">
      <c r="A21" s="121" t="s">
        <v>143</v>
      </c>
      <c r="B21" s="25"/>
      <c r="C21" s="25"/>
      <c r="D21" s="25"/>
      <c r="E21" s="25"/>
      <c r="F21" s="25"/>
      <c r="H21" s="139"/>
    </row>
    <row r="22" spans="1:10" s="26" customFormat="1" ht="13" x14ac:dyDescent="0.3">
      <c r="A22" s="19" t="s">
        <v>162</v>
      </c>
      <c r="B22" s="169"/>
      <c r="C22" s="169"/>
      <c r="D22" s="169"/>
      <c r="E22" s="169"/>
      <c r="F22" s="25"/>
    </row>
    <row r="23" spans="1:10" x14ac:dyDescent="0.25">
      <c r="B23" s="170"/>
      <c r="C23" s="170"/>
      <c r="D23" s="170"/>
      <c r="E23" s="170"/>
    </row>
    <row r="24" spans="1:10" ht="13" x14ac:dyDescent="0.3">
      <c r="A24" s="19"/>
      <c r="B24" s="169"/>
      <c r="C24" s="169"/>
      <c r="D24" s="169"/>
      <c r="E24" s="169"/>
    </row>
    <row r="25" spans="1:10" x14ac:dyDescent="0.25">
      <c r="B25" s="170"/>
      <c r="C25" s="170"/>
      <c r="D25" s="170"/>
      <c r="E25" s="170"/>
    </row>
    <row r="26" spans="1:10" x14ac:dyDescent="0.25">
      <c r="B26" s="170"/>
      <c r="C26" s="170"/>
      <c r="D26" s="170"/>
      <c r="E26" s="170"/>
    </row>
    <row r="27" spans="1:10" x14ac:dyDescent="0.25">
      <c r="B27" s="170"/>
      <c r="C27" s="170"/>
      <c r="D27" s="170"/>
      <c r="E27" s="170"/>
    </row>
    <row r="28" spans="1:10" x14ac:dyDescent="0.25">
      <c r="B28" s="170"/>
      <c r="C28" s="170"/>
      <c r="D28" s="170"/>
      <c r="E28" s="170"/>
    </row>
    <row r="29" spans="1:10" ht="13" x14ac:dyDescent="0.3">
      <c r="B29" s="169"/>
      <c r="C29" s="169"/>
      <c r="D29" s="169"/>
      <c r="E29" s="169"/>
    </row>
    <row r="30" spans="1:10" x14ac:dyDescent="0.25">
      <c r="B30" s="170"/>
      <c r="C30" s="170"/>
      <c r="D30" s="170"/>
      <c r="E30" s="170"/>
    </row>
    <row r="31" spans="1:10" x14ac:dyDescent="0.25">
      <c r="B31" s="170"/>
      <c r="C31" s="170"/>
      <c r="D31" s="170"/>
      <c r="E31" s="170"/>
    </row>
    <row r="32" spans="1:10" ht="13" x14ac:dyDescent="0.3">
      <c r="B32" s="169"/>
      <c r="C32" s="169"/>
      <c r="D32" s="169"/>
      <c r="E32" s="169"/>
    </row>
    <row r="33" spans="2:5" ht="13" x14ac:dyDescent="0.3">
      <c r="B33" s="169"/>
      <c r="C33" s="169"/>
      <c r="D33" s="169"/>
      <c r="E33" s="169"/>
    </row>
    <row r="34" spans="2:5" x14ac:dyDescent="0.25">
      <c r="B34" s="170"/>
      <c r="C34" s="170"/>
      <c r="D34" s="170"/>
      <c r="E34" s="170"/>
    </row>
    <row r="35" spans="2:5" x14ac:dyDescent="0.25">
      <c r="B35" s="170"/>
      <c r="C35" s="170"/>
      <c r="D35" s="170"/>
      <c r="E35" s="170"/>
    </row>
    <row r="36" spans="2:5" x14ac:dyDescent="0.25">
      <c r="B36" s="170"/>
      <c r="C36" s="170"/>
      <c r="D36" s="170"/>
      <c r="E36" s="170"/>
    </row>
    <row r="37" spans="2:5" ht="13" x14ac:dyDescent="0.3">
      <c r="B37" s="169"/>
      <c r="C37" s="169"/>
      <c r="D37" s="169"/>
      <c r="E37" s="169"/>
    </row>
    <row r="38" spans="2:5" x14ac:dyDescent="0.25">
      <c r="B38" s="170"/>
      <c r="C38" s="170"/>
      <c r="D38" s="170"/>
      <c r="E38" s="170"/>
    </row>
    <row r="39" spans="2:5" x14ac:dyDescent="0.25">
      <c r="B39" s="170"/>
      <c r="C39" s="170"/>
      <c r="D39" s="170"/>
      <c r="E39" s="170"/>
    </row>
    <row r="40" spans="2:5" x14ac:dyDescent="0.25">
      <c r="B40" s="170"/>
      <c r="C40" s="170"/>
      <c r="D40" s="170"/>
      <c r="E40" s="170"/>
    </row>
    <row r="41" spans="2:5" ht="13" x14ac:dyDescent="0.3">
      <c r="B41" s="169"/>
      <c r="C41" s="169"/>
      <c r="D41" s="169"/>
      <c r="E41" s="169"/>
    </row>
    <row r="42" spans="2:5" x14ac:dyDescent="0.25">
      <c r="B42" s="171"/>
      <c r="C42" s="171"/>
      <c r="D42" s="171"/>
      <c r="E42" s="171"/>
    </row>
    <row r="43" spans="2:5" x14ac:dyDescent="0.25">
      <c r="B43" s="171"/>
      <c r="C43" s="171"/>
      <c r="D43" s="171"/>
      <c r="E43" s="171"/>
    </row>
    <row r="44" spans="2:5" x14ac:dyDescent="0.25">
      <c r="B44" s="171"/>
      <c r="C44" s="171"/>
      <c r="D44" s="171"/>
      <c r="E44" s="171"/>
    </row>
    <row r="45" spans="2:5" x14ac:dyDescent="0.25">
      <c r="B45" s="170"/>
      <c r="C45" s="170"/>
      <c r="D45" s="170"/>
      <c r="E45" s="170"/>
    </row>
  </sheetData>
  <pageMargins left="0.51181102362204722" right="0.51181102362204722" top="0.51181102362204722" bottom="0.51181102362204722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6"/>
    <pageSetUpPr fitToPage="1"/>
  </sheetPr>
  <dimension ref="A1:AA38"/>
  <sheetViews>
    <sheetView showGridLines="0" zoomScaleNormal="100" workbookViewId="0">
      <selection activeCell="A29" sqref="A29"/>
    </sheetView>
  </sheetViews>
  <sheetFormatPr baseColWidth="10" defaultColWidth="11.453125" defaultRowHeight="12.5" x14ac:dyDescent="0.25"/>
  <cols>
    <col min="1" max="1" width="18.453125" style="2" customWidth="1"/>
    <col min="2" max="3" width="11.1796875" style="2" customWidth="1"/>
    <col min="4" max="4" width="11.81640625" style="2" customWidth="1"/>
    <col min="5" max="6" width="12.1796875" style="2" customWidth="1"/>
    <col min="7" max="7" width="17.453125" style="2" bestFit="1" customWidth="1"/>
    <col min="8" max="8" width="12.26953125" style="2" customWidth="1"/>
    <col min="9" max="9" width="11.26953125" style="2" bestFit="1" customWidth="1"/>
    <col min="10" max="11" width="11.1796875" style="2" customWidth="1"/>
    <col min="12" max="12" width="7.7265625" style="2" bestFit="1" customWidth="1"/>
    <col min="13" max="13" width="7.7265625" style="2" customWidth="1"/>
    <col min="14" max="14" width="7.1796875" style="2" customWidth="1"/>
    <col min="15" max="15" width="8" style="2" bestFit="1" customWidth="1"/>
    <col min="16" max="16" width="10" style="2" bestFit="1" customWidth="1"/>
    <col min="17" max="17" width="7.1796875" style="2" customWidth="1"/>
    <col min="18" max="16384" width="11.453125" style="2"/>
  </cols>
  <sheetData>
    <row r="1" spans="1:27" ht="13" x14ac:dyDescent="0.3">
      <c r="A1" s="1" t="s">
        <v>175</v>
      </c>
      <c r="B1" s="1"/>
      <c r="C1" s="1"/>
      <c r="J1" s="1"/>
      <c r="K1" s="1"/>
    </row>
    <row r="2" spans="1:27" ht="18" x14ac:dyDescent="0.4">
      <c r="A2" s="3" t="s">
        <v>39</v>
      </c>
      <c r="B2" s="3"/>
      <c r="C2" s="3"/>
      <c r="I2" s="3"/>
      <c r="J2" s="3"/>
    </row>
    <row r="3" spans="1:27" ht="17.5" x14ac:dyDescent="0.35">
      <c r="A3" s="5" t="s">
        <v>174</v>
      </c>
      <c r="B3" s="5"/>
      <c r="C3" s="5"/>
      <c r="D3" s="5"/>
      <c r="E3" s="5"/>
      <c r="F3" s="5"/>
      <c r="G3" s="5"/>
      <c r="H3" s="5"/>
      <c r="I3" s="5"/>
      <c r="J3" s="5"/>
    </row>
    <row r="4" spans="1:27" ht="15.5" x14ac:dyDescent="0.35">
      <c r="A4" s="5"/>
      <c r="B4" s="280"/>
      <c r="C4" s="280"/>
      <c r="D4" s="280"/>
      <c r="E4" s="280"/>
      <c r="F4" s="280"/>
      <c r="G4" s="280"/>
      <c r="H4" s="280"/>
      <c r="I4" s="5"/>
      <c r="J4" s="5"/>
    </row>
    <row r="5" spans="1:27" ht="15.5" x14ac:dyDescent="0.35">
      <c r="A5" s="94"/>
      <c r="B5" s="324" t="s">
        <v>75</v>
      </c>
      <c r="C5" s="325"/>
      <c r="D5" s="325"/>
      <c r="E5" s="325"/>
      <c r="F5" s="325"/>
      <c r="G5" s="325"/>
      <c r="H5" s="326"/>
      <c r="I5" s="319" t="s">
        <v>127</v>
      </c>
      <c r="J5" s="320"/>
      <c r="K5" s="320"/>
      <c r="L5"/>
      <c r="M5"/>
      <c r="N5"/>
    </row>
    <row r="6" spans="1:27" ht="15.5" x14ac:dyDescent="0.35">
      <c r="A6" s="278"/>
      <c r="B6" s="281"/>
      <c r="C6" s="282"/>
      <c r="D6" s="321">
        <v>2021</v>
      </c>
      <c r="E6" s="322"/>
      <c r="F6" s="322"/>
      <c r="G6" s="322"/>
      <c r="H6" s="323"/>
      <c r="I6" s="283"/>
      <c r="J6" s="283"/>
      <c r="K6" s="279"/>
      <c r="L6"/>
      <c r="M6"/>
      <c r="N6"/>
    </row>
    <row r="7" spans="1:27" ht="14" x14ac:dyDescent="0.3">
      <c r="A7" s="95"/>
      <c r="B7" s="96"/>
      <c r="C7" s="92"/>
      <c r="D7" s="97" t="s">
        <v>0</v>
      </c>
      <c r="E7" s="7" t="s">
        <v>1</v>
      </c>
      <c r="F7" s="7" t="s">
        <v>2</v>
      </c>
      <c r="G7" s="7" t="s">
        <v>3</v>
      </c>
      <c r="H7" s="98" t="s">
        <v>95</v>
      </c>
      <c r="I7" s="283"/>
      <c r="J7" s="283"/>
      <c r="K7" s="279"/>
      <c r="L7"/>
      <c r="M7"/>
      <c r="N7"/>
      <c r="R7"/>
      <c r="S7"/>
      <c r="T7" s="20"/>
      <c r="U7" s="20"/>
      <c r="V7" s="20"/>
      <c r="W7" s="20"/>
      <c r="X7" s="20"/>
      <c r="Y7" s="20"/>
      <c r="Z7" s="20"/>
      <c r="AA7" s="20"/>
    </row>
    <row r="8" spans="1:27" ht="16.5" x14ac:dyDescent="0.3">
      <c r="A8" s="95"/>
      <c r="B8" s="96">
        <v>2007</v>
      </c>
      <c r="C8" s="92">
        <v>2013</v>
      </c>
      <c r="D8" s="97"/>
      <c r="E8" s="7" t="s">
        <v>136</v>
      </c>
      <c r="F8" s="7" t="s">
        <v>5</v>
      </c>
      <c r="G8" s="7" t="s">
        <v>6</v>
      </c>
      <c r="H8" s="98" t="s">
        <v>109</v>
      </c>
      <c r="I8" s="96">
        <v>2007</v>
      </c>
      <c r="J8" s="92">
        <v>2013</v>
      </c>
      <c r="K8" s="92">
        <v>2021</v>
      </c>
      <c r="L8" s="134"/>
      <c r="M8" s="134"/>
      <c r="N8" s="135"/>
      <c r="O8" s="24"/>
      <c r="P8" s="24"/>
      <c r="R8"/>
      <c r="S8"/>
      <c r="T8" s="20"/>
      <c r="U8" s="20"/>
      <c r="V8" s="20"/>
      <c r="W8" s="20"/>
      <c r="X8" s="20"/>
      <c r="Y8" s="20"/>
      <c r="Z8" s="20"/>
      <c r="AA8" s="20"/>
    </row>
    <row r="9" spans="1:27" ht="14" x14ac:dyDescent="0.3">
      <c r="A9" s="99" t="s">
        <v>8</v>
      </c>
      <c r="B9" s="100" t="s">
        <v>4</v>
      </c>
      <c r="C9" s="93" t="s">
        <v>4</v>
      </c>
      <c r="D9" s="101" t="s">
        <v>4</v>
      </c>
      <c r="E9" s="102" t="s">
        <v>4</v>
      </c>
      <c r="F9" s="102" t="s">
        <v>4</v>
      </c>
      <c r="G9" s="102" t="s">
        <v>4</v>
      </c>
      <c r="H9" s="103" t="s">
        <v>7</v>
      </c>
      <c r="I9" s="104" t="s">
        <v>4</v>
      </c>
      <c r="J9" s="105" t="s">
        <v>4</v>
      </c>
      <c r="K9" s="106" t="s">
        <v>4</v>
      </c>
      <c r="L9"/>
      <c r="M9"/>
      <c r="N9" s="34"/>
      <c r="O9" s="152"/>
      <c r="P9" s="152"/>
      <c r="Q9" s="152"/>
      <c r="R9"/>
      <c r="S9"/>
      <c r="T9" s="20"/>
      <c r="U9" s="20"/>
      <c r="V9" s="20"/>
      <c r="W9" s="20"/>
      <c r="X9" s="20"/>
      <c r="Y9" s="20"/>
      <c r="Z9" s="20"/>
      <c r="AA9" s="20"/>
    </row>
    <row r="10" spans="1:27" x14ac:dyDescent="0.25">
      <c r="A10" s="10" t="s">
        <v>137</v>
      </c>
      <c r="B10" s="176">
        <v>6770.7999999999993</v>
      </c>
      <c r="C10" s="176">
        <v>9257.7999999999993</v>
      </c>
      <c r="D10" s="192">
        <f t="shared" ref="D10:D11" si="0">E10+F10+G10</f>
        <v>15093.9</v>
      </c>
      <c r="E10" s="176">
        <v>9451</v>
      </c>
      <c r="F10" s="213">
        <v>3288</v>
      </c>
      <c r="G10" s="213">
        <v>2354.9</v>
      </c>
      <c r="H10" s="311">
        <v>12052.214017425966</v>
      </c>
      <c r="I10" s="309">
        <f>B10/$B$22*$I$22</f>
        <v>9061.3159850169322</v>
      </c>
      <c r="J10" s="309">
        <f t="shared" ref="J10:J21" si="1">C10/$C$22*$J$22</f>
        <v>9745.4341054691977</v>
      </c>
      <c r="K10" s="314">
        <f>D10/$D$22*$K$22</f>
        <v>12801.243736812747</v>
      </c>
      <c r="L10"/>
      <c r="M10"/>
      <c r="N10" s="34"/>
      <c r="O10" s="34"/>
      <c r="P10" s="34"/>
      <c r="Q10" s="152"/>
      <c r="R10"/>
      <c r="S10"/>
      <c r="T10" s="20"/>
      <c r="U10" s="20"/>
      <c r="V10" s="20"/>
      <c r="W10" s="20"/>
      <c r="X10" s="20"/>
      <c r="Y10" s="20"/>
      <c r="Z10" s="20"/>
      <c r="AA10" s="20"/>
    </row>
    <row r="11" spans="1:27" x14ac:dyDescent="0.25">
      <c r="A11" s="10" t="s">
        <v>9</v>
      </c>
      <c r="B11" s="176">
        <v>11085.5</v>
      </c>
      <c r="C11" s="176">
        <v>15342.3</v>
      </c>
      <c r="D11" s="192">
        <f t="shared" si="0"/>
        <v>25187</v>
      </c>
      <c r="E11" s="176">
        <v>11241</v>
      </c>
      <c r="F11" s="213">
        <v>4476</v>
      </c>
      <c r="G11" s="213">
        <v>9470</v>
      </c>
      <c r="H11" s="311">
        <v>36135.779974462341</v>
      </c>
      <c r="I11" s="309">
        <f>B11/$B$22*$I$22</f>
        <v>14835.649901327053</v>
      </c>
      <c r="J11" s="309">
        <f t="shared" si="1"/>
        <v>16150.421663498897</v>
      </c>
      <c r="K11" s="314">
        <f t="shared" ref="K11:K21" si="2">D11/$D$22*$K$22</f>
        <v>21361.27349453108</v>
      </c>
      <c r="L11"/>
      <c r="M11"/>
      <c r="N11" s="34"/>
      <c r="O11" s="34"/>
      <c r="P11" s="34"/>
      <c r="Q11" s="152"/>
      <c r="R11"/>
      <c r="S11"/>
      <c r="T11" s="20"/>
      <c r="U11" s="20"/>
      <c r="V11" s="20"/>
      <c r="W11" s="20"/>
      <c r="X11" s="20"/>
      <c r="Y11" s="20"/>
      <c r="Z11" s="20"/>
      <c r="AA11" s="20"/>
    </row>
    <row r="12" spans="1:27" x14ac:dyDescent="0.25">
      <c r="A12" s="10" t="s">
        <v>98</v>
      </c>
      <c r="B12" s="176">
        <v>749.3</v>
      </c>
      <c r="C12" s="176">
        <v>981.09999999999991</v>
      </c>
      <c r="D12" s="192">
        <f t="shared" ref="D12:D20" si="3">E12+F12+G12</f>
        <v>1726.7</v>
      </c>
      <c r="E12" s="176">
        <v>860</v>
      </c>
      <c r="F12" s="213">
        <v>318</v>
      </c>
      <c r="G12" s="213">
        <v>548.70000000000005</v>
      </c>
      <c r="H12" s="311">
        <v>4659.9730709141586</v>
      </c>
      <c r="I12" s="309">
        <f t="shared" ref="I12:I21" si="4">B12/$B$22*$I$22</f>
        <v>1002.7831375277939</v>
      </c>
      <c r="J12" s="309">
        <f t="shared" si="1"/>
        <v>1032.7772689921828</v>
      </c>
      <c r="K12" s="314">
        <f t="shared" si="2"/>
        <v>1464.4265272960979</v>
      </c>
      <c r="L12"/>
      <c r="M12"/>
      <c r="N12" s="34"/>
      <c r="O12" s="34"/>
      <c r="P12" s="34"/>
      <c r="Q12" s="152"/>
      <c r="R12"/>
      <c r="S12"/>
      <c r="T12" s="27"/>
      <c r="U12" s="27"/>
      <c r="V12" s="27"/>
      <c r="W12" s="27"/>
      <c r="X12" s="27"/>
      <c r="Y12" s="27"/>
      <c r="Z12" s="27"/>
      <c r="AA12" s="27"/>
    </row>
    <row r="13" spans="1:27" x14ac:dyDescent="0.25">
      <c r="A13" s="10" t="s">
        <v>138</v>
      </c>
      <c r="B13" s="176">
        <v>1456.3000000000002</v>
      </c>
      <c r="C13" s="176">
        <v>2533.3999999999996</v>
      </c>
      <c r="D13" s="192">
        <f t="shared" si="3"/>
        <v>3461.5</v>
      </c>
      <c r="E13" s="176">
        <v>2617</v>
      </c>
      <c r="F13" s="213">
        <v>384</v>
      </c>
      <c r="G13" s="213">
        <v>460.5</v>
      </c>
      <c r="H13" s="311">
        <v>8206.0860619794166</v>
      </c>
      <c r="I13" s="309">
        <f t="shared" si="4"/>
        <v>1948.9564702812313</v>
      </c>
      <c r="J13" s="309">
        <f t="shared" si="1"/>
        <v>2666.841232560183</v>
      </c>
      <c r="K13" s="314">
        <f t="shared" si="2"/>
        <v>2935.7227220915288</v>
      </c>
      <c r="L13"/>
      <c r="M13"/>
      <c r="N13" s="34"/>
      <c r="O13" s="34"/>
      <c r="P13" s="34"/>
      <c r="Q13" s="152"/>
      <c r="R13"/>
      <c r="S13"/>
      <c r="T13" s="20"/>
      <c r="U13" s="20"/>
      <c r="V13" s="20"/>
      <c r="W13" s="20"/>
      <c r="X13" s="20"/>
      <c r="Y13" s="20"/>
      <c r="Z13" s="20"/>
      <c r="AA13" s="20"/>
    </row>
    <row r="14" spans="1:27" x14ac:dyDescent="0.25">
      <c r="A14" s="10" t="s">
        <v>139</v>
      </c>
      <c r="B14" s="176">
        <v>951</v>
      </c>
      <c r="C14" s="176">
        <v>1269.97</v>
      </c>
      <c r="D14" s="192">
        <f t="shared" si="3"/>
        <v>2044.4</v>
      </c>
      <c r="E14" s="176">
        <v>1120</v>
      </c>
      <c r="F14" s="260">
        <v>312</v>
      </c>
      <c r="G14" s="260">
        <v>612.4</v>
      </c>
      <c r="H14" s="311">
        <v>6618.2494017996205</v>
      </c>
      <c r="I14" s="309">
        <f t="shared" si="4"/>
        <v>1272.7168874802244</v>
      </c>
      <c r="J14" s="309">
        <f t="shared" si="1"/>
        <v>1336.8628562858041</v>
      </c>
      <c r="K14" s="314">
        <f t="shared" si="2"/>
        <v>1733.8701525477168</v>
      </c>
      <c r="L14"/>
      <c r="M14"/>
      <c r="N14" s="24"/>
      <c r="O14" s="24"/>
      <c r="P14" s="34"/>
      <c r="Q14" s="152"/>
      <c r="R14" s="34"/>
      <c r="S14"/>
      <c r="T14" s="20"/>
      <c r="U14" s="20"/>
      <c r="V14" s="20"/>
      <c r="W14" s="20"/>
      <c r="X14" s="20"/>
      <c r="Y14" s="20"/>
      <c r="Z14" s="20"/>
      <c r="AA14" s="20"/>
    </row>
    <row r="15" spans="1:27" x14ac:dyDescent="0.25">
      <c r="A15" s="10" t="s">
        <v>11</v>
      </c>
      <c r="B15" s="176">
        <v>2037.9</v>
      </c>
      <c r="C15" s="176">
        <v>2695.2</v>
      </c>
      <c r="D15" s="192">
        <f t="shared" si="3"/>
        <v>4781.1000000000004</v>
      </c>
      <c r="E15" s="176">
        <v>3470</v>
      </c>
      <c r="F15" s="213">
        <v>347</v>
      </c>
      <c r="G15" s="213">
        <v>964.1</v>
      </c>
      <c r="H15" s="311">
        <v>9905.8314081778535</v>
      </c>
      <c r="I15" s="309">
        <f t="shared" si="4"/>
        <v>2727.3078285972128</v>
      </c>
      <c r="J15" s="309">
        <f t="shared" si="1"/>
        <v>2837.163689111947</v>
      </c>
      <c r="K15" s="314">
        <f t="shared" si="2"/>
        <v>4054.8848495137395</v>
      </c>
      <c r="L15"/>
      <c r="M15"/>
      <c r="N15" s="34"/>
      <c r="O15" s="34"/>
      <c r="P15" s="34"/>
      <c r="Q15" s="152"/>
      <c r="R15" s="34"/>
      <c r="S15"/>
      <c r="T15" s="20"/>
      <c r="U15" s="20"/>
      <c r="V15" s="20"/>
      <c r="W15" s="20"/>
      <c r="X15" s="20"/>
      <c r="Y15" s="20"/>
      <c r="Z15" s="20"/>
      <c r="AA15" s="20"/>
    </row>
    <row r="16" spans="1:27" x14ac:dyDescent="0.25">
      <c r="A16" s="10" t="s">
        <v>140</v>
      </c>
      <c r="B16" s="176">
        <v>4734.6000000000004</v>
      </c>
      <c r="C16" s="176">
        <v>5762.4</v>
      </c>
      <c r="D16" s="192">
        <f t="shared" si="3"/>
        <v>10375.299999999999</v>
      </c>
      <c r="E16" s="176">
        <v>3445</v>
      </c>
      <c r="F16" s="213">
        <v>2629</v>
      </c>
      <c r="G16" s="213">
        <v>4301.3</v>
      </c>
      <c r="H16" s="311">
        <v>16240.856202285149</v>
      </c>
      <c r="I16" s="309">
        <f t="shared" si="4"/>
        <v>6336.2832549567511</v>
      </c>
      <c r="J16" s="309">
        <f t="shared" si="1"/>
        <v>6065.9216541031037</v>
      </c>
      <c r="K16" s="314">
        <f t="shared" si="2"/>
        <v>8799.3655809667016</v>
      </c>
      <c r="L16"/>
      <c r="M16"/>
      <c r="N16" s="34"/>
      <c r="O16" s="34"/>
      <c r="P16" s="34"/>
      <c r="Q16" s="152"/>
      <c r="R16" s="34"/>
      <c r="S16"/>
      <c r="T16" s="20"/>
      <c r="U16" s="20"/>
      <c r="V16" s="20"/>
      <c r="W16" s="20"/>
      <c r="X16" s="20"/>
      <c r="Y16" s="20"/>
      <c r="Z16" s="20"/>
      <c r="AA16" s="20"/>
    </row>
    <row r="17" spans="1:27" x14ac:dyDescent="0.25">
      <c r="A17" s="10" t="s">
        <v>12</v>
      </c>
      <c r="B17" s="176">
        <v>765.4</v>
      </c>
      <c r="C17" s="176">
        <v>959</v>
      </c>
      <c r="D17" s="192">
        <f t="shared" si="3"/>
        <v>1966.2</v>
      </c>
      <c r="E17" s="176">
        <v>1390</v>
      </c>
      <c r="F17" s="213">
        <v>200</v>
      </c>
      <c r="G17" s="213">
        <v>376.2</v>
      </c>
      <c r="H17" s="311">
        <v>7403.6694483776701</v>
      </c>
      <c r="I17" s="309">
        <f t="shared" si="4"/>
        <v>1024.3296589667336</v>
      </c>
      <c r="J17" s="309">
        <f t="shared" si="1"/>
        <v>1009.5132004520472</v>
      </c>
      <c r="K17" s="314">
        <f t="shared" si="2"/>
        <v>1667.5481774306986</v>
      </c>
      <c r="L17"/>
      <c r="M17"/>
      <c r="N17" s="34"/>
      <c r="O17" s="34"/>
      <c r="P17" s="34"/>
      <c r="Q17" s="152"/>
      <c r="R17"/>
      <c r="S17"/>
      <c r="T17" s="20"/>
      <c r="U17" s="20"/>
      <c r="V17" s="20"/>
      <c r="W17" s="20"/>
      <c r="X17" s="20"/>
      <c r="Y17" s="20"/>
      <c r="Z17" s="20"/>
      <c r="AA17" s="20"/>
    </row>
    <row r="18" spans="1:27" x14ac:dyDescent="0.25">
      <c r="A18" s="10" t="s">
        <v>125</v>
      </c>
      <c r="B18" s="176">
        <v>6217</v>
      </c>
      <c r="C18" s="176">
        <v>8844</v>
      </c>
      <c r="D18" s="192">
        <f t="shared" si="3"/>
        <v>12670.9</v>
      </c>
      <c r="E18" s="176">
        <v>4218</v>
      </c>
      <c r="F18" s="213">
        <v>3412</v>
      </c>
      <c r="G18" s="213">
        <v>5040.8999999999996</v>
      </c>
      <c r="H18" s="311">
        <v>26895.25475246432</v>
      </c>
      <c r="I18" s="309">
        <f t="shared" si="4"/>
        <v>8320.1691792476922</v>
      </c>
      <c r="J18" s="309">
        <f t="shared" si="1"/>
        <v>9309.8381071928106</v>
      </c>
      <c r="K18" s="314">
        <f t="shared" si="2"/>
        <v>10746.280236703611</v>
      </c>
      <c r="L18"/>
      <c r="M18"/>
      <c r="N18" s="34"/>
      <c r="O18" s="34"/>
      <c r="P18" s="34"/>
      <c r="Q18" s="152"/>
      <c r="R18"/>
      <c r="S18"/>
      <c r="T18" s="20"/>
      <c r="U18" s="20"/>
      <c r="V18" s="20"/>
      <c r="W18" s="20"/>
      <c r="X18" s="20"/>
      <c r="Y18" s="20"/>
      <c r="Z18" s="20"/>
      <c r="AA18" s="20"/>
    </row>
    <row r="19" spans="1:27" x14ac:dyDescent="0.25">
      <c r="A19" s="10" t="s">
        <v>13</v>
      </c>
      <c r="B19" s="176">
        <v>420.1</v>
      </c>
      <c r="C19" s="176">
        <v>647.70000000000005</v>
      </c>
      <c r="D19" s="192">
        <f t="shared" si="3"/>
        <v>1469.2</v>
      </c>
      <c r="E19" s="176">
        <v>757</v>
      </c>
      <c r="F19" s="309">
        <v>160</v>
      </c>
      <c r="G19" s="309">
        <v>552.20000000000005</v>
      </c>
      <c r="H19" s="311">
        <v>6112.0472653893357</v>
      </c>
      <c r="I19" s="309">
        <f t="shared" si="4"/>
        <v>562.21699729804652</v>
      </c>
      <c r="J19" s="309">
        <f t="shared" si="1"/>
        <v>681.81616259936493</v>
      </c>
      <c r="K19" s="314">
        <f t="shared" si="2"/>
        <v>1246.0389493852012</v>
      </c>
      <c r="L19"/>
      <c r="M19"/>
      <c r="N19" s="34"/>
      <c r="O19" s="34"/>
      <c r="P19" s="34"/>
      <c r="Q19" s="152"/>
      <c r="R19" s="20"/>
      <c r="S19" s="20"/>
      <c r="T19" s="20"/>
      <c r="U19" s="20"/>
      <c r="V19" s="20"/>
      <c r="W19" s="20"/>
      <c r="X19" s="20"/>
      <c r="Y19" s="20"/>
      <c r="Z19" s="20"/>
      <c r="AA19" s="20"/>
    </row>
    <row r="20" spans="1:27" x14ac:dyDescent="0.25">
      <c r="A20" s="10" t="s">
        <v>141</v>
      </c>
      <c r="B20" s="176">
        <v>1625.6999999999998</v>
      </c>
      <c r="C20" s="176">
        <v>2306.5</v>
      </c>
      <c r="D20" s="192">
        <f t="shared" si="3"/>
        <v>3530.9</v>
      </c>
      <c r="E20" s="176">
        <v>583</v>
      </c>
      <c r="F20" s="309">
        <v>830</v>
      </c>
      <c r="G20" s="309">
        <v>2117.9</v>
      </c>
      <c r="H20" s="311">
        <v>14580.786891744574</v>
      </c>
      <c r="I20" s="309">
        <f t="shared" si="4"/>
        <v>2175.6633480300738</v>
      </c>
      <c r="J20" s="309">
        <f t="shared" si="1"/>
        <v>2427.9897777295587</v>
      </c>
      <c r="K20" s="314">
        <f t="shared" si="2"/>
        <v>2994.5813547401353</v>
      </c>
      <c r="L20"/>
      <c r="M20"/>
      <c r="N20" s="34"/>
      <c r="O20" s="24"/>
      <c r="P20" s="34"/>
      <c r="Q20" s="152"/>
      <c r="R20" s="20"/>
      <c r="S20" s="20"/>
      <c r="T20" s="20"/>
      <c r="U20" s="20"/>
      <c r="V20" s="20"/>
      <c r="W20" s="20"/>
      <c r="X20" s="20"/>
      <c r="Y20" s="20"/>
      <c r="Z20" s="20"/>
      <c r="AA20" s="20"/>
    </row>
    <row r="21" spans="1:27" x14ac:dyDescent="0.25">
      <c r="A21" s="10" t="s">
        <v>14</v>
      </c>
      <c r="B21" s="177">
        <v>114.9</v>
      </c>
      <c r="C21" s="176">
        <v>120.5</v>
      </c>
      <c r="D21" s="192">
        <f>F21+G21</f>
        <v>160</v>
      </c>
      <c r="E21" s="177" t="s">
        <v>15</v>
      </c>
      <c r="F21" s="309">
        <v>55</v>
      </c>
      <c r="G21" s="309">
        <v>105</v>
      </c>
      <c r="H21" s="312" t="s">
        <v>15</v>
      </c>
      <c r="I21" s="309">
        <f t="shared" si="4"/>
        <v>153.76989523814697</v>
      </c>
      <c r="J21" s="309">
        <f t="shared" si="1"/>
        <v>126.84707054689434</v>
      </c>
      <c r="K21" s="314">
        <f t="shared" si="2"/>
        <v>135.69713578929498</v>
      </c>
      <c r="L21"/>
      <c r="M21"/>
      <c r="N21" s="24"/>
      <c r="O21" s="24"/>
      <c r="P21" s="34"/>
      <c r="Q21" s="152"/>
      <c r="R21" s="20"/>
      <c r="S21" s="20"/>
      <c r="T21" s="20"/>
      <c r="U21" s="20"/>
      <c r="V21" s="20"/>
      <c r="W21" s="20"/>
      <c r="X21" s="20"/>
      <c r="Y21" s="20"/>
      <c r="Z21" s="20"/>
      <c r="AA21" s="20"/>
    </row>
    <row r="22" spans="1:27" ht="13" x14ac:dyDescent="0.3">
      <c r="A22" s="15" t="s">
        <v>16</v>
      </c>
      <c r="B22" s="49">
        <v>36788.200000000004</v>
      </c>
      <c r="C22" s="179">
        <v>50748.248439999996</v>
      </c>
      <c r="D22" s="178">
        <v>82466</v>
      </c>
      <c r="E22" s="178">
        <v>39152</v>
      </c>
      <c r="F22" s="310">
        <v>16411</v>
      </c>
      <c r="G22" s="310">
        <v>26904</v>
      </c>
      <c r="H22" s="313">
        <v>15266.437893603646</v>
      </c>
      <c r="I22" s="310">
        <v>49233.399999999994</v>
      </c>
      <c r="J22" s="310">
        <v>53421.3</v>
      </c>
      <c r="K22" s="315">
        <v>69940</v>
      </c>
      <c r="L22"/>
      <c r="M22"/>
      <c r="N22" s="34"/>
      <c r="O22" s="34"/>
      <c r="P22" s="34"/>
      <c r="Q22" s="152"/>
      <c r="R22" s="20"/>
      <c r="S22" s="20"/>
      <c r="T22" s="20"/>
      <c r="U22" s="20"/>
      <c r="V22" s="20"/>
      <c r="W22" s="20"/>
      <c r="X22" s="20"/>
      <c r="Y22" s="20"/>
      <c r="Z22" s="20"/>
      <c r="AA22" s="20"/>
    </row>
    <row r="23" spans="1:27" ht="13" x14ac:dyDescent="0.3">
      <c r="A23" s="48"/>
      <c r="B23" s="28"/>
      <c r="C23" s="28"/>
      <c r="D23" s="28"/>
      <c r="E23" s="28"/>
      <c r="F23" s="28"/>
      <c r="G23" s="28"/>
      <c r="H23" s="207"/>
      <c r="I23" s="256"/>
      <c r="J23" s="256"/>
      <c r="K23" s="256"/>
      <c r="L23"/>
      <c r="M23"/>
      <c r="N23" s="152"/>
      <c r="O23" s="152"/>
      <c r="P23" s="152"/>
      <c r="Q23" s="152"/>
      <c r="R23" s="20"/>
      <c r="S23" s="20"/>
      <c r="AA23" s="20"/>
    </row>
    <row r="24" spans="1:27" ht="13" x14ac:dyDescent="0.3">
      <c r="A24" s="121" t="s">
        <v>133</v>
      </c>
      <c r="B24" s="28"/>
      <c r="C24" s="28"/>
      <c r="D24" s="28"/>
      <c r="E24" s="28"/>
      <c r="F24" s="28"/>
      <c r="G24" s="28"/>
      <c r="H24" s="207"/>
      <c r="I24" s="256"/>
      <c r="J24" s="256"/>
      <c r="K24" s="207"/>
      <c r="L24"/>
      <c r="M24"/>
      <c r="N24" s="152"/>
      <c r="O24" s="152"/>
      <c r="P24" s="152"/>
      <c r="Q24" s="152"/>
      <c r="R24" s="20"/>
      <c r="S24" s="20"/>
      <c r="AA24" s="20"/>
    </row>
    <row r="25" spans="1:27" ht="13" x14ac:dyDescent="0.3">
      <c r="A25" s="119" t="s">
        <v>134</v>
      </c>
      <c r="B25" s="16"/>
      <c r="C25" s="16"/>
      <c r="D25" s="17"/>
      <c r="E25" s="16"/>
      <c r="F25" s="16"/>
      <c r="G25" s="16"/>
      <c r="H25" s="18"/>
      <c r="I25" s="16"/>
      <c r="J25" s="16"/>
      <c r="K25" s="13"/>
      <c r="O25" s="112"/>
      <c r="R25" s="20"/>
      <c r="S25" s="20"/>
      <c r="T25" s="20"/>
      <c r="U25" s="20"/>
      <c r="V25" s="20"/>
      <c r="W25" s="20"/>
      <c r="X25" s="20"/>
      <c r="Y25" s="20"/>
      <c r="Z25" s="20"/>
      <c r="AA25" s="20"/>
    </row>
    <row r="26" spans="1:27" ht="13" x14ac:dyDescent="0.3">
      <c r="A26" s="119" t="s">
        <v>96</v>
      </c>
      <c r="B26" s="16"/>
      <c r="C26" s="16"/>
      <c r="D26" s="17"/>
      <c r="E26" s="16"/>
      <c r="F26" s="16"/>
      <c r="G26" s="16"/>
      <c r="H26" s="18"/>
      <c r="I26" s="16"/>
      <c r="J26" s="16"/>
      <c r="K26" s="13"/>
      <c r="O26" s="112"/>
      <c r="R26" s="20"/>
      <c r="S26" s="20"/>
      <c r="T26" s="20"/>
      <c r="U26" s="20"/>
      <c r="V26" s="20"/>
      <c r="W26" s="20"/>
      <c r="X26" s="20"/>
      <c r="Y26" s="20"/>
      <c r="Z26" s="20"/>
      <c r="AA26" s="20"/>
    </row>
    <row r="27" spans="1:27" ht="13" x14ac:dyDescent="0.3">
      <c r="A27" s="33" t="s">
        <v>135</v>
      </c>
      <c r="B27" s="16"/>
      <c r="C27" s="16"/>
      <c r="D27" s="17"/>
      <c r="E27" s="16"/>
      <c r="F27" s="16"/>
      <c r="G27" s="16"/>
      <c r="H27" s="18"/>
      <c r="I27" s="16"/>
      <c r="J27" s="16"/>
      <c r="K27" s="13"/>
      <c r="O27" s="112"/>
      <c r="R27" s="20"/>
      <c r="S27" s="20"/>
      <c r="T27" s="20"/>
      <c r="U27" s="20"/>
      <c r="V27" s="20"/>
      <c r="W27" s="20"/>
      <c r="X27" s="20"/>
      <c r="Y27" s="20"/>
      <c r="Z27" s="20"/>
      <c r="AA27" s="20"/>
    </row>
    <row r="28" spans="1:27" ht="13" x14ac:dyDescent="0.3">
      <c r="A28" s="133" t="s">
        <v>108</v>
      </c>
      <c r="B28" s="16"/>
      <c r="C28" s="16"/>
      <c r="D28" s="17"/>
      <c r="E28" s="16"/>
      <c r="F28" s="16"/>
      <c r="G28" s="16"/>
      <c r="H28" s="18"/>
      <c r="I28" s="16"/>
      <c r="J28" s="16"/>
      <c r="K28" s="13"/>
      <c r="R28" s="20"/>
      <c r="S28" s="20"/>
      <c r="T28" s="20"/>
      <c r="U28" s="20"/>
      <c r="V28" s="20"/>
      <c r="W28" s="20"/>
      <c r="X28" s="20"/>
      <c r="Y28" s="20"/>
      <c r="Z28" s="20"/>
      <c r="AA28" s="20"/>
    </row>
    <row r="29" spans="1:27" x14ac:dyDescent="0.25">
      <c r="A29" s="19" t="s">
        <v>162</v>
      </c>
      <c r="B29" s="19"/>
      <c r="C29" s="19"/>
      <c r="D29" s="20"/>
      <c r="E29" s="21"/>
      <c r="F29" s="22"/>
      <c r="G29" s="22"/>
      <c r="H29" s="23"/>
      <c r="I29" s="19"/>
      <c r="J29" s="19"/>
      <c r="R29" s="20"/>
      <c r="S29" s="20"/>
      <c r="T29" s="20"/>
      <c r="U29" s="20"/>
      <c r="V29" s="20"/>
      <c r="W29" s="20"/>
      <c r="X29" s="20"/>
      <c r="Y29" s="20"/>
      <c r="Z29" s="20"/>
      <c r="AA29" s="20"/>
    </row>
    <row r="30" spans="1:27" x14ac:dyDescent="0.25">
      <c r="F30" s="23"/>
      <c r="R30" s="20"/>
      <c r="S30" s="20"/>
      <c r="T30" s="20"/>
      <c r="U30" s="20"/>
      <c r="V30" s="20"/>
      <c r="W30" s="20"/>
      <c r="X30" s="20"/>
      <c r="Y30" s="20"/>
      <c r="Z30" s="20"/>
      <c r="AA30" s="20"/>
    </row>
    <row r="31" spans="1:27" x14ac:dyDescent="0.25">
      <c r="A31" s="133"/>
    </row>
    <row r="32" spans="1:27" x14ac:dyDescent="0.25">
      <c r="A32" s="133"/>
      <c r="E32" s="11"/>
    </row>
    <row r="38" spans="4:4" x14ac:dyDescent="0.25">
      <c r="D38" s="11"/>
    </row>
  </sheetData>
  <sortState xmlns:xlrd2="http://schemas.microsoft.com/office/spreadsheetml/2017/richdata2" ref="J47:N67">
    <sortCondition ref="N47:N67"/>
  </sortState>
  <mergeCells count="3">
    <mergeCell ref="I5:K5"/>
    <mergeCell ref="D6:H6"/>
    <mergeCell ref="B5:H5"/>
  </mergeCells>
  <pageMargins left="0.47244094488188981" right="0.27559055118110237" top="0.98425196850393704" bottom="0.98425196850393704" header="0.51181102362204722" footer="0.51181102362204722"/>
  <pageSetup paperSize="9" scale="97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64457B-D35B-4F6D-B632-FE6135FCFD4B}">
  <sheetPr>
    <tabColor theme="6"/>
    <pageSetUpPr fitToPage="1"/>
  </sheetPr>
  <dimension ref="A1:L34"/>
  <sheetViews>
    <sheetView showRuler="0" zoomScaleNormal="100" zoomScaleSheetLayoutView="110" workbookViewId="0">
      <selection activeCell="A24" sqref="A24"/>
    </sheetView>
  </sheetViews>
  <sheetFormatPr baseColWidth="10" defaultColWidth="9.1796875" defaultRowHeight="10" x14ac:dyDescent="0.2"/>
  <cols>
    <col min="1" max="1" width="19.453125" style="217" customWidth="1"/>
    <col min="2" max="2" width="11.453125" style="217" customWidth="1"/>
    <col min="3" max="9" width="10.81640625" style="217" customWidth="1"/>
    <col min="10" max="12" width="9.26953125" style="217" customWidth="1"/>
    <col min="13" max="16384" width="9.1796875" style="217"/>
  </cols>
  <sheetData>
    <row r="1" spans="1:12" ht="12" x14ac:dyDescent="0.3">
      <c r="A1" s="1" t="s">
        <v>200</v>
      </c>
    </row>
    <row r="2" spans="1:12" s="219" customFormat="1" ht="18" x14ac:dyDescent="0.4">
      <c r="A2" s="3" t="s">
        <v>40</v>
      </c>
      <c r="B2" s="218"/>
      <c r="C2" s="218"/>
      <c r="D2" s="218"/>
      <c r="E2" s="218"/>
      <c r="F2" s="218"/>
      <c r="G2" s="218"/>
      <c r="H2" s="218"/>
      <c r="I2" s="218"/>
    </row>
    <row r="3" spans="1:12" s="219" customFormat="1" ht="15.5" x14ac:dyDescent="0.35">
      <c r="A3" s="5" t="s">
        <v>176</v>
      </c>
      <c r="B3" s="218"/>
      <c r="C3" s="218"/>
      <c r="D3" s="218"/>
      <c r="E3" s="218"/>
      <c r="F3" s="218"/>
      <c r="G3" s="218"/>
      <c r="H3" s="218"/>
      <c r="I3" s="218"/>
    </row>
    <row r="4" spans="1:12" ht="12.5" x14ac:dyDescent="0.25">
      <c r="A4" s="220"/>
      <c r="B4" s="220"/>
      <c r="C4" s="220"/>
      <c r="D4" s="220"/>
      <c r="E4" s="220"/>
      <c r="F4" s="220"/>
      <c r="G4" s="220"/>
      <c r="H4" s="220"/>
      <c r="I4" s="220"/>
      <c r="J4" s="221"/>
    </row>
    <row r="5" spans="1:12" ht="14" x14ac:dyDescent="0.2">
      <c r="A5" s="145"/>
      <c r="B5" s="222" t="s">
        <v>16</v>
      </c>
      <c r="C5" s="327" t="s">
        <v>102</v>
      </c>
      <c r="D5" s="328"/>
      <c r="E5" s="327" t="s">
        <v>17</v>
      </c>
      <c r="F5" s="328"/>
      <c r="G5" s="327" t="s">
        <v>119</v>
      </c>
      <c r="H5" s="328"/>
      <c r="I5" s="327" t="s">
        <v>18</v>
      </c>
      <c r="J5" s="329"/>
    </row>
    <row r="6" spans="1:12" ht="14" x14ac:dyDescent="0.2">
      <c r="A6" s="146" t="s">
        <v>8</v>
      </c>
      <c r="B6" s="222" t="s">
        <v>4</v>
      </c>
      <c r="C6" s="222" t="s">
        <v>4</v>
      </c>
      <c r="D6" s="222" t="s">
        <v>42</v>
      </c>
      <c r="E6" s="222" t="s">
        <v>4</v>
      </c>
      <c r="F6" s="222" t="s">
        <v>42</v>
      </c>
      <c r="G6" s="222" t="s">
        <v>4</v>
      </c>
      <c r="H6" s="222" t="s">
        <v>42</v>
      </c>
      <c r="I6" s="222" t="s">
        <v>4</v>
      </c>
      <c r="J6" s="223" t="s">
        <v>42</v>
      </c>
    </row>
    <row r="7" spans="1:12" ht="12.5" x14ac:dyDescent="0.25">
      <c r="A7" s="10" t="s">
        <v>137</v>
      </c>
      <c r="B7" s="269">
        <f>SUM(C7,E7,G7,I7)</f>
        <v>15093.280000000002</v>
      </c>
      <c r="C7" s="269">
        <v>7872.2</v>
      </c>
      <c r="D7" s="269">
        <f>C7/B7*100</f>
        <v>52.156986420446707</v>
      </c>
      <c r="E7" s="269">
        <v>4987.7000000000007</v>
      </c>
      <c r="F7" s="269">
        <f>E7/B7*100</f>
        <v>33.045832317428683</v>
      </c>
      <c r="G7" s="269">
        <v>532.59</v>
      </c>
      <c r="H7" s="269">
        <f>G7/B7*100</f>
        <v>3.5286564616836094</v>
      </c>
      <c r="I7" s="270">
        <v>1700.79</v>
      </c>
      <c r="J7" s="239">
        <f>I7/B7*100</f>
        <v>11.268524800440989</v>
      </c>
      <c r="K7" s="224"/>
      <c r="L7" s="224"/>
    </row>
    <row r="8" spans="1:12" ht="12.5" x14ac:dyDescent="0.25">
      <c r="A8" s="10" t="s">
        <v>9</v>
      </c>
      <c r="B8" s="182">
        <f t="shared" ref="B8:B18" si="0">SUM(C8,E8,G8,I8)</f>
        <v>25186.999999999996</v>
      </c>
      <c r="C8" s="182">
        <v>9702.09</v>
      </c>
      <c r="D8" s="182">
        <f t="shared" ref="D8:D19" si="1">C8/B8*100</f>
        <v>38.520228689403268</v>
      </c>
      <c r="E8" s="182">
        <v>11846.72</v>
      </c>
      <c r="F8" s="182">
        <f t="shared" ref="F8:F19" si="2">E8/B8*100</f>
        <v>47.035057767896141</v>
      </c>
      <c r="G8" s="182">
        <v>1635.6399999999999</v>
      </c>
      <c r="H8" s="182">
        <f t="shared" ref="H8:H19" si="3">G8/B8*100</f>
        <v>6.4939849922579116</v>
      </c>
      <c r="I8" s="239">
        <v>2002.5499999999997</v>
      </c>
      <c r="J8" s="239">
        <f t="shared" ref="J8:J19" si="4">I8/B8*100</f>
        <v>7.9507285504426886</v>
      </c>
      <c r="K8" s="224"/>
      <c r="L8" s="224"/>
    </row>
    <row r="9" spans="1:12" ht="12.5" x14ac:dyDescent="0.25">
      <c r="A9" s="10" t="s">
        <v>98</v>
      </c>
      <c r="B9" s="182">
        <f t="shared" si="0"/>
        <v>1726.1600000000003</v>
      </c>
      <c r="C9" s="182">
        <v>628.63000000000011</v>
      </c>
      <c r="D9" s="182">
        <f t="shared" si="1"/>
        <v>36.417829169949485</v>
      </c>
      <c r="E9" s="182">
        <v>814.4</v>
      </c>
      <c r="F9" s="182">
        <f t="shared" si="2"/>
        <v>47.179867451452928</v>
      </c>
      <c r="G9" s="182">
        <v>49.19</v>
      </c>
      <c r="H9" s="182">
        <f t="shared" si="3"/>
        <v>2.8496778977615049</v>
      </c>
      <c r="I9" s="239">
        <v>233.94</v>
      </c>
      <c r="J9" s="239">
        <f t="shared" si="4"/>
        <v>13.552625480836072</v>
      </c>
      <c r="K9" s="224"/>
      <c r="L9" s="224"/>
    </row>
    <row r="10" spans="1:12" ht="12.5" x14ac:dyDescent="0.25">
      <c r="A10" s="10" t="s">
        <v>138</v>
      </c>
      <c r="B10" s="182">
        <f t="shared" si="0"/>
        <v>3461.6000000000004</v>
      </c>
      <c r="C10" s="182">
        <v>2212.88</v>
      </c>
      <c r="D10" s="182">
        <f>C10/B10*100</f>
        <v>63.926507973191583</v>
      </c>
      <c r="E10" s="182">
        <v>931.07999999999993</v>
      </c>
      <c r="F10" s="182">
        <f t="shared" si="2"/>
        <v>26.897388490871265</v>
      </c>
      <c r="G10" s="182">
        <v>157.88000000000002</v>
      </c>
      <c r="H10" s="182">
        <f t="shared" si="3"/>
        <v>4.5608966951698635</v>
      </c>
      <c r="I10" s="239">
        <v>159.76</v>
      </c>
      <c r="J10" s="239">
        <f t="shared" si="4"/>
        <v>4.6152068407672751</v>
      </c>
      <c r="K10" s="224"/>
      <c r="L10" s="224"/>
    </row>
    <row r="11" spans="1:12" ht="12.5" x14ac:dyDescent="0.25">
      <c r="A11" s="10" t="s">
        <v>139</v>
      </c>
      <c r="B11" s="182">
        <f t="shared" si="0"/>
        <v>2044.2000000000003</v>
      </c>
      <c r="C11" s="182">
        <v>855.07</v>
      </c>
      <c r="D11" s="182">
        <f t="shared" si="1"/>
        <v>41.829077389687896</v>
      </c>
      <c r="E11" s="182">
        <v>1018.96</v>
      </c>
      <c r="F11" s="182">
        <f t="shared" si="2"/>
        <v>49.846394677624495</v>
      </c>
      <c r="G11" s="182">
        <v>98.399999999999991</v>
      </c>
      <c r="H11" s="182">
        <f t="shared" si="3"/>
        <v>4.8136190196653939</v>
      </c>
      <c r="I11" s="239">
        <v>71.77</v>
      </c>
      <c r="J11" s="239">
        <f t="shared" si="4"/>
        <v>3.5109089130222086</v>
      </c>
      <c r="K11" s="224"/>
      <c r="L11" s="224"/>
    </row>
    <row r="12" spans="1:12" ht="12.5" x14ac:dyDescent="0.25">
      <c r="A12" s="10" t="s">
        <v>11</v>
      </c>
      <c r="B12" s="182">
        <f t="shared" si="0"/>
        <v>4780.8999999999996</v>
      </c>
      <c r="C12" s="182">
        <v>2795</v>
      </c>
      <c r="D12" s="182">
        <f t="shared" si="1"/>
        <v>58.461795896170173</v>
      </c>
      <c r="E12" s="182">
        <v>1303.92</v>
      </c>
      <c r="F12" s="182">
        <f t="shared" si="2"/>
        <v>27.273525905164302</v>
      </c>
      <c r="G12" s="182">
        <v>240.37</v>
      </c>
      <c r="H12" s="182">
        <f t="shared" si="3"/>
        <v>5.0277144470706361</v>
      </c>
      <c r="I12" s="239">
        <v>441.60999999999996</v>
      </c>
      <c r="J12" s="239">
        <f t="shared" si="4"/>
        <v>9.236963751594887</v>
      </c>
      <c r="K12" s="224"/>
      <c r="L12" s="224"/>
    </row>
    <row r="13" spans="1:12" ht="12.5" x14ac:dyDescent="0.25">
      <c r="A13" s="10" t="s">
        <v>140</v>
      </c>
      <c r="B13" s="182">
        <f t="shared" si="0"/>
        <v>10375.76</v>
      </c>
      <c r="C13" s="182">
        <v>3024.8</v>
      </c>
      <c r="D13" s="182">
        <f t="shared" si="1"/>
        <v>29.152563282111384</v>
      </c>
      <c r="E13" s="182">
        <v>6330.92</v>
      </c>
      <c r="F13" s="182">
        <f t="shared" si="2"/>
        <v>61.016446024194849</v>
      </c>
      <c r="G13" s="182">
        <v>456.39000000000004</v>
      </c>
      <c r="H13" s="182">
        <f t="shared" si="3"/>
        <v>4.3986175470519751</v>
      </c>
      <c r="I13" s="239">
        <v>563.65</v>
      </c>
      <c r="J13" s="239">
        <f t="shared" si="4"/>
        <v>5.4323731466417877</v>
      </c>
      <c r="K13" s="224"/>
      <c r="L13" s="224"/>
    </row>
    <row r="14" spans="1:12" ht="12.5" x14ac:dyDescent="0.25">
      <c r="A14" s="10" t="s">
        <v>12</v>
      </c>
      <c r="B14" s="182">
        <f t="shared" si="0"/>
        <v>1966.3899999999999</v>
      </c>
      <c r="C14" s="182">
        <v>1204.1500000000001</v>
      </c>
      <c r="D14" s="182">
        <f t="shared" si="1"/>
        <v>61.236580739324353</v>
      </c>
      <c r="E14" s="182">
        <v>629.66</v>
      </c>
      <c r="F14" s="182">
        <f t="shared" si="2"/>
        <v>32.021114834798794</v>
      </c>
      <c r="G14" s="182">
        <v>98</v>
      </c>
      <c r="H14" s="182">
        <f t="shared" si="3"/>
        <v>4.9837519515457265</v>
      </c>
      <c r="I14" s="239">
        <v>34.58</v>
      </c>
      <c r="J14" s="239">
        <f t="shared" si="4"/>
        <v>1.7585524743311347</v>
      </c>
      <c r="K14" s="224"/>
      <c r="L14" s="224"/>
    </row>
    <row r="15" spans="1:12" ht="12.5" x14ac:dyDescent="0.25">
      <c r="A15" s="10" t="s">
        <v>125</v>
      </c>
      <c r="B15" s="182">
        <f t="shared" si="0"/>
        <v>12671.46</v>
      </c>
      <c r="C15" s="182">
        <v>4738.97</v>
      </c>
      <c r="D15" s="182">
        <f t="shared" si="1"/>
        <v>37.398768571261719</v>
      </c>
      <c r="E15" s="182">
        <v>6502.9600000000009</v>
      </c>
      <c r="F15" s="182">
        <f t="shared" si="2"/>
        <v>51.319737425679449</v>
      </c>
      <c r="G15" s="182">
        <v>450.57</v>
      </c>
      <c r="H15" s="182">
        <f t="shared" si="3"/>
        <v>3.5557859946683332</v>
      </c>
      <c r="I15" s="239">
        <v>978.96</v>
      </c>
      <c r="J15" s="239">
        <f t="shared" si="4"/>
        <v>7.7257080083905096</v>
      </c>
      <c r="K15" s="224"/>
      <c r="L15" s="224"/>
    </row>
    <row r="16" spans="1:12" ht="12.5" x14ac:dyDescent="0.25">
      <c r="A16" s="10" t="s">
        <v>13</v>
      </c>
      <c r="B16" s="182">
        <f t="shared" si="0"/>
        <v>1468.85</v>
      </c>
      <c r="C16" s="182">
        <v>524.32000000000005</v>
      </c>
      <c r="D16" s="182">
        <f t="shared" si="1"/>
        <v>35.695952615992113</v>
      </c>
      <c r="E16" s="182">
        <v>725.92</v>
      </c>
      <c r="F16" s="182">
        <f t="shared" si="2"/>
        <v>49.420975593151105</v>
      </c>
      <c r="G16" s="182">
        <v>29.32</v>
      </c>
      <c r="H16" s="182">
        <f t="shared" si="3"/>
        <v>1.9961194131463391</v>
      </c>
      <c r="I16" s="239">
        <v>189.29000000000002</v>
      </c>
      <c r="J16" s="239">
        <f t="shared" si="4"/>
        <v>12.886952377710456</v>
      </c>
      <c r="K16" s="224"/>
      <c r="L16" s="224"/>
    </row>
    <row r="17" spans="1:12" ht="12.5" x14ac:dyDescent="0.25">
      <c r="A17" s="10" t="s">
        <v>141</v>
      </c>
      <c r="B17" s="182">
        <f t="shared" si="0"/>
        <v>3530.8199999999997</v>
      </c>
      <c r="C17" s="182">
        <v>594.73</v>
      </c>
      <c r="D17" s="182">
        <f t="shared" si="1"/>
        <v>16.843962592259025</v>
      </c>
      <c r="E17" s="182">
        <v>2607.3999999999996</v>
      </c>
      <c r="F17" s="182">
        <f t="shared" si="2"/>
        <v>73.846868432828629</v>
      </c>
      <c r="G17" s="182">
        <v>137.99</v>
      </c>
      <c r="H17" s="182">
        <f t="shared" si="3"/>
        <v>3.9081573118992194</v>
      </c>
      <c r="I17" s="239">
        <v>190.7</v>
      </c>
      <c r="J17" s="239">
        <f t="shared" si="4"/>
        <v>5.401011663013124</v>
      </c>
      <c r="K17" s="224"/>
      <c r="L17" s="224"/>
    </row>
    <row r="18" spans="1:12" ht="12.5" x14ac:dyDescent="0.25">
      <c r="A18" s="10" t="s">
        <v>14</v>
      </c>
      <c r="B18" s="182">
        <f t="shared" si="0"/>
        <v>160.43</v>
      </c>
      <c r="C18" s="182">
        <v>4.8000000000000007</v>
      </c>
      <c r="D18" s="182">
        <f t="shared" si="1"/>
        <v>2.9919591098921652</v>
      </c>
      <c r="E18" s="182">
        <v>148.38</v>
      </c>
      <c r="F18" s="182">
        <f t="shared" si="2"/>
        <v>92.488935984541541</v>
      </c>
      <c r="G18" s="182">
        <v>3.91</v>
      </c>
      <c r="H18" s="182">
        <f t="shared" si="3"/>
        <v>2.4372000249329928</v>
      </c>
      <c r="I18" s="239">
        <v>3.34</v>
      </c>
      <c r="J18" s="239">
        <f t="shared" si="4"/>
        <v>2.081904880633298</v>
      </c>
      <c r="K18" s="224"/>
      <c r="L18" s="224"/>
    </row>
    <row r="19" spans="1:12" ht="13" x14ac:dyDescent="0.3">
      <c r="A19" s="15" t="s">
        <v>16</v>
      </c>
      <c r="B19" s="271">
        <f>SUM(B7:B18)</f>
        <v>82466.850000000006</v>
      </c>
      <c r="C19" s="271">
        <f t="shared" ref="C19:I19" si="5">SUM(C7:C18)</f>
        <v>34157.640000000007</v>
      </c>
      <c r="D19" s="271">
        <f t="shared" si="1"/>
        <v>41.41984324610435</v>
      </c>
      <c r="E19" s="271">
        <f t="shared" si="5"/>
        <v>37848.019999999997</v>
      </c>
      <c r="F19" s="271">
        <f t="shared" si="2"/>
        <v>45.894829255634228</v>
      </c>
      <c r="G19" s="271">
        <f t="shared" si="5"/>
        <v>3890.25</v>
      </c>
      <c r="H19" s="271">
        <f t="shared" si="3"/>
        <v>4.7173500624796505</v>
      </c>
      <c r="I19" s="271">
        <f t="shared" si="5"/>
        <v>6570.94</v>
      </c>
      <c r="J19" s="272">
        <f t="shared" si="4"/>
        <v>7.9679774357817701</v>
      </c>
      <c r="K19" s="225"/>
      <c r="L19" s="225"/>
    </row>
    <row r="20" spans="1:12" ht="13" x14ac:dyDescent="0.3">
      <c r="A20" s="218"/>
      <c r="B20" s="226"/>
      <c r="C20" s="226"/>
      <c r="D20" s="226"/>
      <c r="E20" s="226"/>
      <c r="F20" s="226"/>
      <c r="G20" s="226"/>
      <c r="H20" s="226"/>
      <c r="I20" s="226"/>
      <c r="J20" s="227"/>
    </row>
    <row r="21" spans="1:12" ht="13" x14ac:dyDescent="0.3">
      <c r="A21" s="133" t="s">
        <v>121</v>
      </c>
      <c r="B21" s="273"/>
      <c r="C21" s="273"/>
      <c r="D21" s="273"/>
      <c r="E21" s="273"/>
      <c r="F21" s="273"/>
      <c r="G21" s="273"/>
      <c r="H21" s="226"/>
      <c r="I21" s="226"/>
      <c r="J21" s="227"/>
    </row>
    <row r="22" spans="1:12" ht="13" x14ac:dyDescent="0.3">
      <c r="A22" s="133" t="s">
        <v>108</v>
      </c>
      <c r="B22" s="273"/>
      <c r="C22" s="273"/>
      <c r="D22" s="273"/>
      <c r="E22" s="273"/>
      <c r="F22" s="273"/>
      <c r="G22" s="273"/>
      <c r="H22" s="226"/>
      <c r="I22" s="226"/>
      <c r="J22" s="227"/>
    </row>
    <row r="23" spans="1:12" ht="11.25" customHeight="1" x14ac:dyDescent="0.2">
      <c r="A23" s="330" t="s">
        <v>120</v>
      </c>
      <c r="B23" s="330"/>
      <c r="C23" s="330"/>
      <c r="D23" s="330"/>
      <c r="E23" s="330"/>
      <c r="F23" s="330"/>
      <c r="G23" s="330"/>
      <c r="H23" s="228"/>
    </row>
    <row r="24" spans="1:12" x14ac:dyDescent="0.2">
      <c r="A24" s="19" t="s">
        <v>162</v>
      </c>
      <c r="B24" s="20"/>
      <c r="C24" s="20"/>
      <c r="D24" s="20"/>
      <c r="E24" s="20"/>
      <c r="F24" s="20"/>
      <c r="G24" s="20"/>
    </row>
    <row r="34" spans="6:6" x14ac:dyDescent="0.2">
      <c r="F34" s="217">
        <v>7</v>
      </c>
    </row>
  </sheetData>
  <mergeCells count="5">
    <mergeCell ref="C5:D5"/>
    <mergeCell ref="E5:F5"/>
    <mergeCell ref="G5:H5"/>
    <mergeCell ref="I5:J5"/>
    <mergeCell ref="A23:G23"/>
  </mergeCells>
  <pageMargins left="0.78740157499999996" right="0.78740157499999996" top="0.984251969" bottom="0.984251969" header="0.5" footer="0.5"/>
  <pageSetup paperSize="9" orientation="landscape" r:id="rId1"/>
  <headerFooter alignWithMargins="0"/>
  <ignoredErrors>
    <ignoredError sqref="B19:H19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6"/>
  </sheetPr>
  <dimension ref="A1:J24"/>
  <sheetViews>
    <sheetView showGridLines="0" workbookViewId="0">
      <selection activeCell="F28" sqref="F28"/>
    </sheetView>
  </sheetViews>
  <sheetFormatPr baseColWidth="10" defaultRowHeight="12.5" x14ac:dyDescent="0.25"/>
  <cols>
    <col min="1" max="1" width="20.54296875" customWidth="1"/>
    <col min="2" max="2" width="14.7265625" customWidth="1"/>
    <col min="3" max="3" width="11.54296875" customWidth="1"/>
    <col min="4" max="4" width="8.26953125" bestFit="1" customWidth="1"/>
    <col min="5" max="5" width="11.54296875" customWidth="1"/>
    <col min="6" max="6" width="8.26953125" bestFit="1" customWidth="1"/>
    <col min="7" max="7" width="11.54296875" customWidth="1"/>
    <col min="8" max="8" width="8.26953125" bestFit="1" customWidth="1"/>
  </cols>
  <sheetData>
    <row r="1" spans="1:10" ht="13" x14ac:dyDescent="0.3">
      <c r="A1" s="1" t="s">
        <v>200</v>
      </c>
      <c r="B1" s="2"/>
      <c r="C1" s="2"/>
      <c r="D1" s="2"/>
      <c r="E1" s="2"/>
      <c r="F1" s="2"/>
      <c r="G1" s="2"/>
      <c r="H1" s="2"/>
    </row>
    <row r="2" spans="1:10" ht="18" x14ac:dyDescent="0.4">
      <c r="A2" s="3" t="s">
        <v>41</v>
      </c>
      <c r="B2" s="2"/>
      <c r="C2" s="2"/>
      <c r="D2" s="2"/>
      <c r="E2" s="2"/>
      <c r="F2" s="2"/>
      <c r="G2" s="2"/>
      <c r="H2" s="4"/>
    </row>
    <row r="3" spans="1:10" ht="15.5" x14ac:dyDescent="0.35">
      <c r="A3" s="5" t="s">
        <v>177</v>
      </c>
      <c r="B3" s="5"/>
      <c r="C3" s="5"/>
      <c r="D3" s="5"/>
      <c r="E3" s="5"/>
      <c r="F3" s="5"/>
      <c r="G3" s="5"/>
      <c r="H3" s="5"/>
    </row>
    <row r="4" spans="1:10" ht="15.5" x14ac:dyDescent="0.35">
      <c r="A4" s="5"/>
      <c r="B4" s="5"/>
      <c r="C4" s="5"/>
      <c r="D4" s="5"/>
      <c r="E4" s="5"/>
      <c r="F4" s="5"/>
      <c r="G4" s="5"/>
      <c r="H4" s="5"/>
    </row>
    <row r="5" spans="1:10" ht="15.75" customHeight="1" x14ac:dyDescent="0.3">
      <c r="A5" s="229"/>
      <c r="B5" s="230" t="s">
        <v>66</v>
      </c>
      <c r="C5" s="331" t="s">
        <v>102</v>
      </c>
      <c r="D5" s="332"/>
      <c r="E5" s="331" t="s">
        <v>29</v>
      </c>
      <c r="F5" s="332"/>
      <c r="G5" s="331" t="s">
        <v>30</v>
      </c>
      <c r="H5" s="333"/>
    </row>
    <row r="6" spans="1:10" ht="13.5" customHeight="1" x14ac:dyDescent="0.3">
      <c r="A6" s="6"/>
      <c r="B6" s="7" t="s">
        <v>67</v>
      </c>
      <c r="C6" s="231"/>
      <c r="D6" s="232"/>
      <c r="E6" s="231"/>
      <c r="F6" s="232"/>
      <c r="G6" s="334"/>
      <c r="H6" s="335"/>
    </row>
    <row r="7" spans="1:10" ht="13.5" customHeight="1" x14ac:dyDescent="0.3">
      <c r="A7" s="8" t="s">
        <v>8</v>
      </c>
      <c r="B7" s="233"/>
      <c r="C7" s="233" t="s">
        <v>4</v>
      </c>
      <c r="D7" s="233" t="s">
        <v>42</v>
      </c>
      <c r="E7" s="233" t="s">
        <v>4</v>
      </c>
      <c r="F7" s="233" t="s">
        <v>42</v>
      </c>
      <c r="G7" s="234" t="s">
        <v>4</v>
      </c>
      <c r="H7" s="234" t="s">
        <v>42</v>
      </c>
    </row>
    <row r="8" spans="1:10" x14ac:dyDescent="0.25">
      <c r="A8" s="10" t="s">
        <v>137</v>
      </c>
      <c r="B8" s="192">
        <f>SUM(C8,E8,G8)</f>
        <v>4987.7000000000007</v>
      </c>
      <c r="C8" s="192">
        <v>310.8</v>
      </c>
      <c r="D8" s="111">
        <f>C8/B8*100</f>
        <v>6.2313290695109966</v>
      </c>
      <c r="E8" s="235">
        <v>2497.4</v>
      </c>
      <c r="F8" s="236">
        <f>E8/B8*100</f>
        <v>50.071175090723173</v>
      </c>
      <c r="G8" s="237">
        <v>2179.5</v>
      </c>
      <c r="H8" s="111">
        <f>G8/B8*100</f>
        <v>43.697495839765814</v>
      </c>
      <c r="J8" s="203"/>
    </row>
    <row r="9" spans="1:10" x14ac:dyDescent="0.25">
      <c r="A9" s="10" t="s">
        <v>9</v>
      </c>
      <c r="B9" s="192">
        <f t="shared" ref="B9:B20" si="0">SUM(C9,E9,G9)</f>
        <v>11846.720000000001</v>
      </c>
      <c r="C9" s="192">
        <v>545.1</v>
      </c>
      <c r="D9" s="111">
        <f t="shared" ref="D9:D20" si="1">C9/B9*100</f>
        <v>4.601273601469436</v>
      </c>
      <c r="E9" s="238">
        <v>3330.82</v>
      </c>
      <c r="F9" s="180">
        <f t="shared" ref="F9:F20" si="2">E9/B9*100</f>
        <v>28.115967964128469</v>
      </c>
      <c r="G9" s="196">
        <v>7970.8</v>
      </c>
      <c r="H9" s="239">
        <f t="shared" ref="H9:H20" si="3">G9/B9*100</f>
        <v>67.282758434402083</v>
      </c>
      <c r="J9" s="203"/>
    </row>
    <row r="10" spans="1:10" x14ac:dyDescent="0.25">
      <c r="A10" s="10" t="s">
        <v>98</v>
      </c>
      <c r="B10" s="192">
        <f t="shared" si="0"/>
        <v>814.40000000000009</v>
      </c>
      <c r="C10" s="192">
        <v>86.7</v>
      </c>
      <c r="D10" s="111">
        <f t="shared" si="1"/>
        <v>10.645874263261296</v>
      </c>
      <c r="E10" s="238">
        <v>236.4</v>
      </c>
      <c r="F10" s="180">
        <f t="shared" si="2"/>
        <v>29.02750491159135</v>
      </c>
      <c r="G10" s="196">
        <v>491.3</v>
      </c>
      <c r="H10" s="239">
        <f t="shared" si="3"/>
        <v>60.326620825147344</v>
      </c>
      <c r="J10" s="203"/>
    </row>
    <row r="11" spans="1:10" x14ac:dyDescent="0.25">
      <c r="A11" s="10" t="s">
        <v>138</v>
      </c>
      <c r="B11" s="192">
        <f t="shared" si="0"/>
        <v>931.07999999999993</v>
      </c>
      <c r="C11" s="192">
        <v>145.80000000000001</v>
      </c>
      <c r="D11" s="111">
        <f t="shared" si="1"/>
        <v>15.659234437427505</v>
      </c>
      <c r="E11" s="238">
        <v>340.48</v>
      </c>
      <c r="F11" s="180">
        <f t="shared" si="2"/>
        <v>36.568286291188734</v>
      </c>
      <c r="G11" s="196">
        <v>444.79999999999995</v>
      </c>
      <c r="H11" s="239">
        <f t="shared" si="3"/>
        <v>47.772479271383766</v>
      </c>
      <c r="J11" s="203"/>
    </row>
    <row r="12" spans="1:10" x14ac:dyDescent="0.25">
      <c r="A12" s="10" t="s">
        <v>139</v>
      </c>
      <c r="B12" s="192">
        <f t="shared" si="0"/>
        <v>1018.96</v>
      </c>
      <c r="C12" s="192">
        <v>157.9</v>
      </c>
      <c r="D12" s="111">
        <f t="shared" si="1"/>
        <v>15.496192195964511</v>
      </c>
      <c r="E12" s="238">
        <v>264.36</v>
      </c>
      <c r="F12" s="180">
        <f t="shared" si="2"/>
        <v>25.944099866530578</v>
      </c>
      <c r="G12" s="196">
        <v>596.70000000000005</v>
      </c>
      <c r="H12" s="239">
        <f t="shared" si="3"/>
        <v>58.559707937504911</v>
      </c>
      <c r="J12" s="203"/>
    </row>
    <row r="13" spans="1:10" x14ac:dyDescent="0.25">
      <c r="A13" s="10" t="s">
        <v>11</v>
      </c>
      <c r="B13" s="192">
        <f t="shared" si="0"/>
        <v>1303.92</v>
      </c>
      <c r="C13" s="192">
        <v>177.7</v>
      </c>
      <c r="D13" s="111">
        <f t="shared" si="1"/>
        <v>13.628136695502791</v>
      </c>
      <c r="E13" s="238">
        <v>237.02</v>
      </c>
      <c r="F13" s="180">
        <f t="shared" si="2"/>
        <v>18.177495551874348</v>
      </c>
      <c r="G13" s="196">
        <v>889.2</v>
      </c>
      <c r="H13" s="239">
        <f t="shared" si="3"/>
        <v>68.194367752622867</v>
      </c>
      <c r="J13" s="203"/>
    </row>
    <row r="14" spans="1:10" x14ac:dyDescent="0.25">
      <c r="A14" s="10" t="s">
        <v>140</v>
      </c>
      <c r="B14" s="192">
        <f t="shared" si="0"/>
        <v>6330.92</v>
      </c>
      <c r="C14" s="192">
        <v>237</v>
      </c>
      <c r="D14" s="111">
        <f t="shared" si="1"/>
        <v>3.7435317457810235</v>
      </c>
      <c r="E14" s="238">
        <v>2233.52</v>
      </c>
      <c r="F14" s="180">
        <f t="shared" si="2"/>
        <v>35.279548628003511</v>
      </c>
      <c r="G14" s="196">
        <v>3860.3999999999996</v>
      </c>
      <c r="H14" s="239">
        <f t="shared" si="3"/>
        <v>60.976919626215455</v>
      </c>
      <c r="J14" s="203"/>
    </row>
    <row r="15" spans="1:10" x14ac:dyDescent="0.25">
      <c r="A15" s="10" t="s">
        <v>12</v>
      </c>
      <c r="B15" s="192">
        <f t="shared" si="0"/>
        <v>629.66000000000008</v>
      </c>
      <c r="C15" s="192">
        <v>125.1</v>
      </c>
      <c r="D15" s="111">
        <f t="shared" si="1"/>
        <v>19.867865197090488</v>
      </c>
      <c r="E15" s="238">
        <v>146.66</v>
      </c>
      <c r="F15" s="180">
        <f t="shared" si="2"/>
        <v>23.291935330178188</v>
      </c>
      <c r="G15" s="196">
        <v>357.90000000000003</v>
      </c>
      <c r="H15" s="239">
        <f t="shared" si="3"/>
        <v>56.840199472731314</v>
      </c>
      <c r="J15" s="203"/>
    </row>
    <row r="16" spans="1:10" x14ac:dyDescent="0.25">
      <c r="A16" s="10" t="s">
        <v>125</v>
      </c>
      <c r="B16" s="192">
        <f t="shared" si="0"/>
        <v>6502.96</v>
      </c>
      <c r="C16" s="192">
        <v>213.6</v>
      </c>
      <c r="D16" s="240">
        <f t="shared" si="1"/>
        <v>3.2846580634049722</v>
      </c>
      <c r="E16" s="241">
        <v>1807.06</v>
      </c>
      <c r="F16" s="241">
        <f t="shared" si="2"/>
        <v>27.788268726856693</v>
      </c>
      <c r="G16" s="242">
        <v>4482.3</v>
      </c>
      <c r="H16" s="242">
        <f t="shared" si="3"/>
        <v>68.927073209738339</v>
      </c>
      <c r="J16" s="203"/>
    </row>
    <row r="17" spans="1:10" x14ac:dyDescent="0.25">
      <c r="A17" s="10" t="s">
        <v>13</v>
      </c>
      <c r="B17" s="192">
        <f t="shared" si="0"/>
        <v>725.92</v>
      </c>
      <c r="C17" s="192">
        <v>61</v>
      </c>
      <c r="D17" s="240">
        <f t="shared" si="1"/>
        <v>8.40312982146793</v>
      </c>
      <c r="E17" s="241">
        <v>136.41999999999999</v>
      </c>
      <c r="F17" s="241">
        <f t="shared" si="2"/>
        <v>18.792704430240246</v>
      </c>
      <c r="G17" s="242">
        <v>528.5</v>
      </c>
      <c r="H17" s="242">
        <f t="shared" si="3"/>
        <v>72.804165748291823</v>
      </c>
      <c r="J17" s="203"/>
    </row>
    <row r="18" spans="1:10" x14ac:dyDescent="0.25">
      <c r="A18" s="10" t="s">
        <v>141</v>
      </c>
      <c r="B18" s="192">
        <f t="shared" si="0"/>
        <v>2607.4</v>
      </c>
      <c r="C18" s="192">
        <v>42.6</v>
      </c>
      <c r="D18" s="111">
        <f t="shared" si="1"/>
        <v>1.6338114596916469</v>
      </c>
      <c r="E18" s="238">
        <v>643.79999999999995</v>
      </c>
      <c r="F18" s="180">
        <f t="shared" si="2"/>
        <v>24.691263327452631</v>
      </c>
      <c r="G18" s="196">
        <v>1921</v>
      </c>
      <c r="H18" s="239">
        <f t="shared" si="3"/>
        <v>73.674925212855712</v>
      </c>
      <c r="J18" s="203"/>
    </row>
    <row r="19" spans="1:10" x14ac:dyDescent="0.25">
      <c r="A19" s="10" t="s">
        <v>14</v>
      </c>
      <c r="B19" s="192">
        <f t="shared" si="0"/>
        <v>148.38</v>
      </c>
      <c r="C19" s="192">
        <v>0</v>
      </c>
      <c r="D19" s="111">
        <f t="shared" si="1"/>
        <v>0</v>
      </c>
      <c r="E19" s="238">
        <v>50.08</v>
      </c>
      <c r="F19" s="180">
        <f t="shared" si="2"/>
        <v>33.751179404232381</v>
      </c>
      <c r="G19" s="196">
        <v>98.299999999999983</v>
      </c>
      <c r="H19" s="239">
        <f t="shared" si="3"/>
        <v>66.248820595767612</v>
      </c>
      <c r="J19" s="203"/>
    </row>
    <row r="20" spans="1:10" ht="13" x14ac:dyDescent="0.3">
      <c r="A20" s="15" t="s">
        <v>16</v>
      </c>
      <c r="B20" s="187">
        <f t="shared" si="0"/>
        <v>37848.019999999997</v>
      </c>
      <c r="C20" s="178">
        <f>SUM(C8:C19)</f>
        <v>2103.2999999999997</v>
      </c>
      <c r="D20" s="181">
        <f t="shared" si="1"/>
        <v>5.5572259790604628</v>
      </c>
      <c r="E20" s="178">
        <f>SUM(E8:E19)</f>
        <v>11924.019999999999</v>
      </c>
      <c r="F20" s="178">
        <f t="shared" si="2"/>
        <v>31.505003432147838</v>
      </c>
      <c r="G20" s="178">
        <f>SUM(G8:G19)</f>
        <v>23820.699999999997</v>
      </c>
      <c r="H20" s="188">
        <f t="shared" si="3"/>
        <v>62.9377705887917</v>
      </c>
      <c r="J20" s="203"/>
    </row>
    <row r="21" spans="1:10" ht="13" x14ac:dyDescent="0.3">
      <c r="A21" s="243"/>
      <c r="B21" s="17"/>
      <c r="C21" s="244"/>
      <c r="D21" s="243"/>
      <c r="E21" s="244"/>
      <c r="F21" s="243"/>
      <c r="G21" s="244"/>
      <c r="H21" s="243"/>
      <c r="J21" s="203"/>
    </row>
    <row r="22" spans="1:10" ht="13" x14ac:dyDescent="0.3">
      <c r="A22" s="19" t="s">
        <v>162</v>
      </c>
      <c r="B22" s="202"/>
      <c r="C22" s="17"/>
      <c r="D22" s="243"/>
      <c r="E22" s="243"/>
      <c r="F22" s="243"/>
      <c r="G22" s="243"/>
      <c r="H22" s="243"/>
    </row>
    <row r="23" spans="1:10" x14ac:dyDescent="0.25">
      <c r="A23" s="19"/>
      <c r="B23" s="20"/>
      <c r="C23" s="20"/>
      <c r="D23" s="21"/>
      <c r="E23" s="21"/>
      <c r="F23" s="22"/>
      <c r="G23" s="22"/>
      <c r="H23" s="22"/>
    </row>
    <row r="24" spans="1:10" ht="13" x14ac:dyDescent="0.3">
      <c r="A24" s="136"/>
      <c r="B24" s="202"/>
      <c r="C24" s="17"/>
      <c r="D24" s="16"/>
      <c r="E24" s="16"/>
      <c r="F24" s="16"/>
      <c r="G24" s="16"/>
      <c r="H24" s="16"/>
    </row>
  </sheetData>
  <mergeCells count="3">
    <mergeCell ref="C5:D5"/>
    <mergeCell ref="E5:F5"/>
    <mergeCell ref="G5:H6"/>
  </mergeCells>
  <pageMargins left="0.7" right="0.7" top="0.75" bottom="0.75" header="0.3" footer="0.3"/>
  <pageSetup paperSize="9" orientation="landscape" verticalDpi="1200" r:id="rId1"/>
  <ignoredErrors>
    <ignoredError sqref="C20:F20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6"/>
    <pageSetUpPr fitToPage="1"/>
  </sheetPr>
  <dimension ref="A1:O42"/>
  <sheetViews>
    <sheetView showGridLines="0" zoomScaleNormal="100" workbookViewId="0"/>
  </sheetViews>
  <sheetFormatPr baseColWidth="10" defaultColWidth="9.1796875" defaultRowHeight="10" x14ac:dyDescent="0.2"/>
  <cols>
    <col min="1" max="1" width="20" style="20" customWidth="1"/>
    <col min="2" max="3" width="10" style="20" customWidth="1"/>
    <col min="4" max="4" width="17" style="20" customWidth="1"/>
    <col min="5" max="5" width="17.26953125" style="20" customWidth="1"/>
    <col min="6" max="6" width="17.453125" style="20" customWidth="1"/>
    <col min="7" max="7" width="18.7265625" style="20" customWidth="1"/>
    <col min="8" max="8" width="11.453125" style="20" bestFit="1" customWidth="1"/>
    <col min="9" max="9" width="9.1796875" style="20"/>
    <col min="10" max="10" width="29.7265625" style="20" customWidth="1"/>
    <col min="11" max="16384" width="9.1796875" style="20"/>
  </cols>
  <sheetData>
    <row r="1" spans="1:15" ht="12" x14ac:dyDescent="0.3">
      <c r="A1" s="1" t="s">
        <v>189</v>
      </c>
      <c r="B1" s="1"/>
      <c r="C1" s="1"/>
    </row>
    <row r="2" spans="1:15" ht="18" x14ac:dyDescent="0.4">
      <c r="A2" s="3" t="s">
        <v>43</v>
      </c>
      <c r="B2" s="3"/>
      <c r="C2" s="3"/>
      <c r="D2" s="24"/>
      <c r="E2" s="24"/>
      <c r="F2" s="24"/>
      <c r="G2" s="24"/>
    </row>
    <row r="3" spans="1:15" ht="17.5" x14ac:dyDescent="0.35">
      <c r="A3" s="140" t="s">
        <v>178</v>
      </c>
      <c r="B3" s="5"/>
      <c r="C3" s="5"/>
      <c r="D3" s="24"/>
      <c r="E3" s="24"/>
      <c r="F3" s="24"/>
      <c r="G3" s="24"/>
    </row>
    <row r="4" spans="1:15" x14ac:dyDescent="0.2">
      <c r="A4" s="29"/>
      <c r="B4" s="29"/>
      <c r="C4" s="29"/>
    </row>
    <row r="5" spans="1:15" ht="15.5" x14ac:dyDescent="0.35">
      <c r="A5" s="147"/>
      <c r="B5" s="339">
        <v>2007</v>
      </c>
      <c r="C5" s="339">
        <v>2013</v>
      </c>
      <c r="D5" s="342">
        <v>2021</v>
      </c>
      <c r="E5" s="343"/>
      <c r="F5" s="343"/>
      <c r="G5" s="343"/>
    </row>
    <row r="6" spans="1:15" ht="14.25" customHeight="1" x14ac:dyDescent="0.3">
      <c r="A6" s="6"/>
      <c r="B6" s="340"/>
      <c r="C6" s="340"/>
      <c r="D6" s="336" t="s">
        <v>19</v>
      </c>
      <c r="E6" s="337"/>
      <c r="F6" s="338"/>
      <c r="G6" s="344" t="s">
        <v>99</v>
      </c>
    </row>
    <row r="7" spans="1:15" ht="14.25" customHeight="1" x14ac:dyDescent="0.3">
      <c r="A7" s="6"/>
      <c r="B7" s="340"/>
      <c r="C7" s="340"/>
      <c r="D7" s="144" t="s">
        <v>20</v>
      </c>
      <c r="E7" s="142" t="s">
        <v>21</v>
      </c>
      <c r="F7" s="72" t="s">
        <v>70</v>
      </c>
      <c r="G7" s="345"/>
      <c r="J7" s="217"/>
      <c r="K7" s="261"/>
    </row>
    <row r="8" spans="1:15" ht="14" x14ac:dyDescent="0.3">
      <c r="A8" s="8" t="s">
        <v>8</v>
      </c>
      <c r="B8" s="341"/>
      <c r="C8" s="341"/>
      <c r="D8" s="30" t="s">
        <v>22</v>
      </c>
      <c r="E8" s="143" t="s">
        <v>112</v>
      </c>
      <c r="F8" s="141" t="s">
        <v>71</v>
      </c>
      <c r="G8" s="346"/>
      <c r="H8" s="34"/>
      <c r="I8" s="152"/>
      <c r="J8" s="217"/>
      <c r="K8" s="261"/>
    </row>
    <row r="9" spans="1:15" ht="12.5" x14ac:dyDescent="0.25">
      <c r="A9" s="10" t="s">
        <v>137</v>
      </c>
      <c r="B9" s="176">
        <v>5785</v>
      </c>
      <c r="C9" s="176">
        <v>6488.87</v>
      </c>
      <c r="D9" s="176">
        <v>8306.4399999999987</v>
      </c>
      <c r="E9" s="176">
        <v>5979.92</v>
      </c>
      <c r="F9" s="176">
        <v>2326.52</v>
      </c>
      <c r="G9" s="199">
        <v>6.6325024912486894</v>
      </c>
      <c r="H9" s="34"/>
      <c r="I9" s="34"/>
      <c r="J9" s="217"/>
      <c r="K9" s="262"/>
      <c r="N9" s="257"/>
      <c r="O9" s="257"/>
    </row>
    <row r="10" spans="1:15" ht="12.5" x14ac:dyDescent="0.25">
      <c r="A10" s="10" t="s">
        <v>9</v>
      </c>
      <c r="B10" s="176">
        <v>11044</v>
      </c>
      <c r="C10" s="176">
        <v>11946.14</v>
      </c>
      <c r="D10" s="176">
        <v>16752.68</v>
      </c>
      <c r="E10" s="176">
        <v>13198.2</v>
      </c>
      <c r="F10" s="176">
        <v>3554.48</v>
      </c>
      <c r="G10" s="199">
        <v>24.035064059339177</v>
      </c>
      <c r="H10" s="108"/>
      <c r="I10" s="34"/>
      <c r="J10" s="217"/>
      <c r="K10" s="262"/>
      <c r="N10" s="257"/>
      <c r="O10" s="257"/>
    </row>
    <row r="11" spans="1:15" ht="12.5" x14ac:dyDescent="0.25">
      <c r="A11" s="10" t="s">
        <v>98</v>
      </c>
      <c r="B11" s="176">
        <v>716</v>
      </c>
      <c r="C11" s="176">
        <v>908.50999999999988</v>
      </c>
      <c r="D11" s="176">
        <v>1270.77</v>
      </c>
      <c r="E11" s="176">
        <v>906.19</v>
      </c>
      <c r="F11" s="176">
        <v>364.58000000000004</v>
      </c>
      <c r="G11" s="199">
        <v>3.4289252920240796</v>
      </c>
      <c r="H11" s="108"/>
      <c r="I11" s="34"/>
      <c r="J11" s="217"/>
      <c r="K11" s="262"/>
      <c r="N11" s="257"/>
      <c r="O11" s="257"/>
    </row>
    <row r="12" spans="1:15" ht="12.5" x14ac:dyDescent="0.25">
      <c r="A12" s="10" t="s">
        <v>138</v>
      </c>
      <c r="B12" s="176">
        <v>1432</v>
      </c>
      <c r="C12" s="176">
        <v>2005.73</v>
      </c>
      <c r="D12" s="176">
        <v>2328.8999999999996</v>
      </c>
      <c r="E12" s="176">
        <v>1571.5500000000002</v>
      </c>
      <c r="F12" s="176">
        <v>757.35</v>
      </c>
      <c r="G12" s="199">
        <v>5.5202639600646615</v>
      </c>
      <c r="H12" s="108"/>
      <c r="I12" s="34"/>
      <c r="J12" s="217"/>
      <c r="K12" s="262"/>
      <c r="N12" s="257"/>
      <c r="O12" s="257"/>
    </row>
    <row r="13" spans="1:15" ht="12.5" x14ac:dyDescent="0.25">
      <c r="A13" s="10" t="s">
        <v>139</v>
      </c>
      <c r="B13" s="176">
        <v>798</v>
      </c>
      <c r="C13" s="176">
        <v>999.26</v>
      </c>
      <c r="D13" s="176">
        <v>1435.23</v>
      </c>
      <c r="E13" s="176">
        <v>1020.51</v>
      </c>
      <c r="F13" s="176">
        <v>414.72</v>
      </c>
      <c r="G13" s="199">
        <v>4.6471184388184286</v>
      </c>
      <c r="H13" s="108"/>
      <c r="I13" s="24"/>
      <c r="J13" s="217"/>
      <c r="K13" s="262"/>
      <c r="N13" s="257"/>
      <c r="O13" s="257"/>
    </row>
    <row r="14" spans="1:15" ht="12.5" x14ac:dyDescent="0.25">
      <c r="A14" s="10" t="s">
        <v>11</v>
      </c>
      <c r="B14" s="176">
        <v>1751</v>
      </c>
      <c r="C14" s="176">
        <v>1884.4299999999998</v>
      </c>
      <c r="D14" s="176">
        <v>3005.56</v>
      </c>
      <c r="E14" s="176">
        <v>2048.8200000000002</v>
      </c>
      <c r="F14" s="176">
        <v>956.74</v>
      </c>
      <c r="G14" s="199">
        <v>6.2272684892622943</v>
      </c>
      <c r="H14" s="108"/>
      <c r="I14" s="34"/>
      <c r="J14" s="217"/>
      <c r="K14" s="262"/>
      <c r="N14" s="257"/>
      <c r="O14" s="257"/>
    </row>
    <row r="15" spans="1:15" ht="12.5" x14ac:dyDescent="0.25">
      <c r="A15" s="10" t="s">
        <v>140</v>
      </c>
      <c r="B15" s="176">
        <v>4235</v>
      </c>
      <c r="C15" s="176">
        <v>4650.45</v>
      </c>
      <c r="D15" s="176">
        <v>6430.6399999999994</v>
      </c>
      <c r="E15" s="176">
        <v>4477.8100000000004</v>
      </c>
      <c r="F15" s="176">
        <v>1952.83</v>
      </c>
      <c r="G15" s="199">
        <v>10.066419231678356</v>
      </c>
      <c r="H15" s="108"/>
      <c r="I15" s="34"/>
      <c r="J15" s="217"/>
      <c r="K15" s="262"/>
      <c r="N15" s="257"/>
      <c r="O15" s="257"/>
    </row>
    <row r="16" spans="1:15" ht="12.5" x14ac:dyDescent="0.25">
      <c r="A16" s="10" t="s">
        <v>12</v>
      </c>
      <c r="B16" s="176">
        <v>732</v>
      </c>
      <c r="C16" s="176">
        <v>913.08999999999992</v>
      </c>
      <c r="D16" s="176">
        <v>1380.29</v>
      </c>
      <c r="E16" s="176">
        <v>849.13</v>
      </c>
      <c r="F16" s="176">
        <v>531.16</v>
      </c>
      <c r="G16" s="199">
        <v>5.1979709577320525</v>
      </c>
      <c r="H16" s="108"/>
      <c r="I16" s="34"/>
      <c r="J16" s="217"/>
      <c r="K16" s="262"/>
      <c r="N16" s="257"/>
      <c r="O16" s="257"/>
    </row>
    <row r="17" spans="1:15" ht="12.5" x14ac:dyDescent="0.25">
      <c r="A17" s="10" t="s">
        <v>125</v>
      </c>
      <c r="B17" s="176">
        <v>5136</v>
      </c>
      <c r="C17" s="176">
        <v>6200</v>
      </c>
      <c r="D17" s="176">
        <v>8268.32</v>
      </c>
      <c r="E17" s="176">
        <v>6377.72</v>
      </c>
      <c r="F17" s="176">
        <v>1890.6</v>
      </c>
      <c r="G17" s="199">
        <v>17.550199098326555</v>
      </c>
      <c r="H17" s="108"/>
      <c r="I17" s="34"/>
      <c r="J17" s="217"/>
      <c r="K17" s="262"/>
      <c r="N17" s="257"/>
      <c r="O17" s="257"/>
    </row>
    <row r="18" spans="1:15" ht="12.5" x14ac:dyDescent="0.25">
      <c r="A18" s="10" t="s">
        <v>13</v>
      </c>
      <c r="B18" s="176">
        <v>390</v>
      </c>
      <c r="C18" s="176">
        <v>555.34</v>
      </c>
      <c r="D18" s="176">
        <v>937.40000000000009</v>
      </c>
      <c r="E18" s="176">
        <v>662.65000000000009</v>
      </c>
      <c r="F18" s="176">
        <v>274.75</v>
      </c>
      <c r="G18" s="199">
        <v>3.900226757369615</v>
      </c>
      <c r="H18" s="108"/>
      <c r="I18" s="34"/>
      <c r="J18" s="217"/>
      <c r="K18" s="262"/>
      <c r="N18" s="257"/>
      <c r="O18" s="257"/>
    </row>
    <row r="19" spans="1:15" ht="12.5" x14ac:dyDescent="0.25">
      <c r="A19" s="10" t="s">
        <v>141</v>
      </c>
      <c r="B19" s="176">
        <v>1596</v>
      </c>
      <c r="C19" s="176">
        <v>1893.29</v>
      </c>
      <c r="D19" s="176">
        <v>2399.6</v>
      </c>
      <c r="E19" s="176">
        <v>1812.29</v>
      </c>
      <c r="F19" s="176">
        <v>587.30999999999995</v>
      </c>
      <c r="G19" s="199">
        <v>9.9088236265732874</v>
      </c>
      <c r="H19" s="108"/>
      <c r="I19" s="24"/>
      <c r="J19" s="217"/>
      <c r="K19" s="262"/>
      <c r="N19" s="257"/>
      <c r="O19" s="257"/>
    </row>
    <row r="20" spans="1:15" ht="12.5" x14ac:dyDescent="0.25">
      <c r="A20" s="10" t="s">
        <v>23</v>
      </c>
      <c r="B20" s="177">
        <v>40</v>
      </c>
      <c r="C20" s="176">
        <v>55.33</v>
      </c>
      <c r="D20" s="176">
        <v>64.03</v>
      </c>
      <c r="E20" s="176">
        <v>56.61</v>
      </c>
      <c r="F20" s="176">
        <v>7.42</v>
      </c>
      <c r="G20" s="199" t="s">
        <v>15</v>
      </c>
      <c r="H20" s="24"/>
      <c r="I20" s="24"/>
      <c r="J20" s="217"/>
      <c r="K20" s="262"/>
      <c r="N20" s="257"/>
      <c r="O20" s="257"/>
    </row>
    <row r="21" spans="1:15" ht="13" x14ac:dyDescent="0.3">
      <c r="A21" s="15" t="s">
        <v>16</v>
      </c>
      <c r="B21" s="187">
        <v>33655</v>
      </c>
      <c r="C21" s="187">
        <v>38534</v>
      </c>
      <c r="D21" s="187">
        <f>SUM(D9:D20)</f>
        <v>52579.86</v>
      </c>
      <c r="E21" s="187">
        <f>SUM(E9:E20)</f>
        <v>38961.4</v>
      </c>
      <c r="F21" s="187">
        <f>SUM(F9:F20)</f>
        <v>13618.460000000001</v>
      </c>
      <c r="G21" s="304">
        <v>9.7525990152037458</v>
      </c>
      <c r="H21" s="34"/>
      <c r="I21" s="34"/>
      <c r="J21" s="217"/>
      <c r="K21" s="262"/>
      <c r="N21" s="257"/>
      <c r="O21" s="257"/>
    </row>
    <row r="22" spans="1:15" ht="10.5" x14ac:dyDescent="0.25">
      <c r="A22" s="31"/>
      <c r="B22" s="206"/>
      <c r="C22" s="206"/>
      <c r="D22" s="206"/>
      <c r="E22" s="206"/>
      <c r="F22" s="206"/>
      <c r="G22" s="206"/>
      <c r="J22" s="217"/>
      <c r="K22" s="261"/>
    </row>
    <row r="23" spans="1:15" ht="12.5" x14ac:dyDescent="0.25">
      <c r="A23" s="33" t="s">
        <v>24</v>
      </c>
      <c r="B23" s="33"/>
      <c r="C23" s="33"/>
      <c r="D23" s="32"/>
      <c r="E23" s="32"/>
      <c r="F23" s="32"/>
      <c r="G23" s="27"/>
      <c r="J23" s="217"/>
    </row>
    <row r="24" spans="1:15" ht="12.5" x14ac:dyDescent="0.25">
      <c r="A24" s="133" t="s">
        <v>106</v>
      </c>
      <c r="B24" s="33"/>
      <c r="C24" s="33"/>
      <c r="D24" s="32"/>
      <c r="E24" s="32"/>
      <c r="F24" s="32"/>
      <c r="G24" s="27"/>
      <c r="J24" s="217"/>
    </row>
    <row r="25" spans="1:15" ht="12.5" x14ac:dyDescent="0.25">
      <c r="A25" s="133" t="s">
        <v>111</v>
      </c>
      <c r="B25" s="33"/>
      <c r="C25" s="33"/>
      <c r="J25" s="217"/>
    </row>
    <row r="26" spans="1:15" x14ac:dyDescent="0.2">
      <c r="A26" s="19" t="s">
        <v>162</v>
      </c>
      <c r="B26" s="19"/>
      <c r="C26" s="19"/>
      <c r="D26" s="109"/>
      <c r="E26" s="109"/>
      <c r="F26" s="109"/>
      <c r="J26" s="217"/>
    </row>
    <row r="27" spans="1:15" x14ac:dyDescent="0.2">
      <c r="J27" s="217"/>
    </row>
    <row r="28" spans="1:15" x14ac:dyDescent="0.2">
      <c r="J28" s="217"/>
    </row>
    <row r="29" spans="1:15" x14ac:dyDescent="0.2">
      <c r="J29" s="217"/>
    </row>
    <row r="30" spans="1:15" x14ac:dyDescent="0.2">
      <c r="J30" s="217"/>
    </row>
    <row r="31" spans="1:15" x14ac:dyDescent="0.2">
      <c r="J31" s="217"/>
    </row>
    <row r="32" spans="1:15" x14ac:dyDescent="0.2">
      <c r="J32" s="217"/>
    </row>
    <row r="33" spans="2:10" x14ac:dyDescent="0.2">
      <c r="J33" s="217"/>
    </row>
    <row r="34" spans="2:10" x14ac:dyDescent="0.2">
      <c r="J34" s="217"/>
    </row>
    <row r="35" spans="2:10" x14ac:dyDescent="0.2">
      <c r="J35" s="217"/>
    </row>
    <row r="42" spans="2:10" x14ac:dyDescent="0.2">
      <c r="B42" s="173"/>
      <c r="C42" s="173"/>
    </row>
  </sheetData>
  <mergeCells count="5">
    <mergeCell ref="D6:F6"/>
    <mergeCell ref="B5:B8"/>
    <mergeCell ref="C5:C8"/>
    <mergeCell ref="D5:G5"/>
    <mergeCell ref="G6:G8"/>
  </mergeCells>
  <pageMargins left="0.78740157480314965" right="0.78740157480314965" top="0.98425196850393704" bottom="0.98425196850393704" header="0.51181102362204722" footer="0.51181102362204722"/>
  <pageSetup paperSize="9" scale="84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6"/>
    <pageSetUpPr fitToPage="1"/>
  </sheetPr>
  <dimension ref="A1:R27"/>
  <sheetViews>
    <sheetView showGridLines="0" zoomScaleNormal="100" workbookViewId="0"/>
  </sheetViews>
  <sheetFormatPr baseColWidth="10" defaultColWidth="9.1796875" defaultRowHeight="12.5" x14ac:dyDescent="0.25"/>
  <cols>
    <col min="1" max="1" width="22.81640625" style="24" customWidth="1"/>
    <col min="2" max="13" width="11" style="24" customWidth="1"/>
    <col min="14" max="16384" width="9.1796875" style="24"/>
  </cols>
  <sheetData>
    <row r="1" spans="1:18" ht="13" x14ac:dyDescent="0.3">
      <c r="A1" s="1" t="s">
        <v>200</v>
      </c>
    </row>
    <row r="2" spans="1:18" ht="18" x14ac:dyDescent="0.4">
      <c r="A2" s="3" t="s">
        <v>53</v>
      </c>
    </row>
    <row r="3" spans="1:18" ht="15.5" x14ac:dyDescent="0.35">
      <c r="A3" s="5" t="s">
        <v>179</v>
      </c>
    </row>
    <row r="5" spans="1:18" s="9" customFormat="1" ht="16.5" customHeight="1" x14ac:dyDescent="0.3">
      <c r="A5" s="51"/>
      <c r="B5" s="349" t="s">
        <v>16</v>
      </c>
      <c r="C5" s="350"/>
      <c r="D5" s="351"/>
      <c r="E5" s="349" t="s">
        <v>94</v>
      </c>
      <c r="F5" s="350"/>
      <c r="G5" s="351"/>
      <c r="H5" s="349" t="s">
        <v>29</v>
      </c>
      <c r="I5" s="350"/>
      <c r="J5" s="351"/>
      <c r="K5" s="347" t="s">
        <v>30</v>
      </c>
      <c r="L5" s="348"/>
      <c r="M5" s="348"/>
      <c r="N5"/>
      <c r="O5" s="20"/>
      <c r="P5" s="20"/>
      <c r="Q5" s="20"/>
      <c r="R5" s="20"/>
    </row>
    <row r="6" spans="1:18" s="9" customFormat="1" ht="42.75" customHeight="1" x14ac:dyDescent="0.3">
      <c r="A6" s="52" t="s">
        <v>8</v>
      </c>
      <c r="B6" s="53" t="s">
        <v>31</v>
      </c>
      <c r="C6" s="53" t="s">
        <v>69</v>
      </c>
      <c r="D6" s="53" t="s">
        <v>68</v>
      </c>
      <c r="E6" s="53" t="s">
        <v>31</v>
      </c>
      <c r="F6" s="53" t="s">
        <v>69</v>
      </c>
      <c r="G6" s="53" t="s">
        <v>68</v>
      </c>
      <c r="H6" s="53" t="s">
        <v>31</v>
      </c>
      <c r="I6" s="53" t="s">
        <v>69</v>
      </c>
      <c r="J6" s="53" t="s">
        <v>68</v>
      </c>
      <c r="K6" s="53" t="s">
        <v>31</v>
      </c>
      <c r="L6" s="54" t="s">
        <v>69</v>
      </c>
      <c r="M6" s="54" t="s">
        <v>68</v>
      </c>
      <c r="N6"/>
      <c r="O6" s="20"/>
      <c r="P6" s="20"/>
      <c r="Q6" s="20"/>
      <c r="R6" s="20"/>
    </row>
    <row r="7" spans="1:18" s="47" customFormat="1" x14ac:dyDescent="0.25">
      <c r="A7" s="10" t="s">
        <v>137</v>
      </c>
      <c r="B7" s="180">
        <f>E7+H7+K7</f>
        <v>13517</v>
      </c>
      <c r="C7" s="180">
        <f>F7+I7+L7</f>
        <v>9509</v>
      </c>
      <c r="D7" s="180">
        <f>G7+J7+M7</f>
        <v>2489</v>
      </c>
      <c r="E7" s="180">
        <v>8081</v>
      </c>
      <c r="F7" s="180">
        <v>5862</v>
      </c>
      <c r="G7" s="180">
        <v>561</v>
      </c>
      <c r="H7" s="259">
        <v>2803</v>
      </c>
      <c r="I7" s="259">
        <v>1588</v>
      </c>
      <c r="J7" s="259">
        <v>893</v>
      </c>
      <c r="K7" s="213">
        <v>2633</v>
      </c>
      <c r="L7" s="259">
        <v>2059</v>
      </c>
      <c r="M7" s="294">
        <v>1035</v>
      </c>
      <c r="N7"/>
      <c r="O7" s="20"/>
      <c r="P7" s="20"/>
      <c r="Q7" s="20"/>
      <c r="R7" s="20"/>
    </row>
    <row r="8" spans="1:18" s="47" customFormat="1" x14ac:dyDescent="0.25">
      <c r="A8" s="10" t="s">
        <v>9</v>
      </c>
      <c r="B8" s="180">
        <f t="shared" ref="B8:C15" si="0">E8+H8+K8</f>
        <v>29267</v>
      </c>
      <c r="C8" s="180">
        <f t="shared" si="0"/>
        <v>20925</v>
      </c>
      <c r="D8" s="180">
        <f t="shared" ref="D8:D19" si="1">G8+J8+M8</f>
        <v>7803</v>
      </c>
      <c r="E8" s="180">
        <v>11673</v>
      </c>
      <c r="F8" s="180">
        <v>8339</v>
      </c>
      <c r="G8" s="180">
        <v>819</v>
      </c>
      <c r="H8" s="259">
        <v>4135</v>
      </c>
      <c r="I8" s="259">
        <v>2959</v>
      </c>
      <c r="J8" s="259">
        <v>1776</v>
      </c>
      <c r="K8" s="213">
        <v>13459</v>
      </c>
      <c r="L8" s="259">
        <v>9627</v>
      </c>
      <c r="M8" s="295">
        <v>5208</v>
      </c>
      <c r="N8"/>
      <c r="O8" s="20"/>
      <c r="P8" s="20"/>
      <c r="Q8" s="20"/>
      <c r="R8" s="20"/>
    </row>
    <row r="9" spans="1:18" s="47" customFormat="1" x14ac:dyDescent="0.25">
      <c r="A9" s="10" t="s">
        <v>98</v>
      </c>
      <c r="B9" s="180">
        <f t="shared" si="0"/>
        <v>2826</v>
      </c>
      <c r="C9" s="180">
        <f t="shared" si="0"/>
        <v>2074</v>
      </c>
      <c r="D9" s="180">
        <f t="shared" si="1"/>
        <v>517</v>
      </c>
      <c r="E9" s="180">
        <v>1248</v>
      </c>
      <c r="F9" s="180">
        <v>891</v>
      </c>
      <c r="G9" s="180">
        <v>41</v>
      </c>
      <c r="H9" s="259">
        <v>362</v>
      </c>
      <c r="I9" s="259">
        <v>219</v>
      </c>
      <c r="J9" s="259">
        <v>84</v>
      </c>
      <c r="K9" s="213">
        <v>1216</v>
      </c>
      <c r="L9" s="259">
        <v>964</v>
      </c>
      <c r="M9" s="295">
        <v>392</v>
      </c>
      <c r="N9"/>
      <c r="O9" s="20"/>
      <c r="P9" s="20"/>
      <c r="Q9" s="20"/>
      <c r="R9" s="20"/>
    </row>
    <row r="10" spans="1:18" s="47" customFormat="1" x14ac:dyDescent="0.25">
      <c r="A10" s="10" t="s">
        <v>138</v>
      </c>
      <c r="B10" s="180">
        <f t="shared" si="0"/>
        <v>3997</v>
      </c>
      <c r="C10" s="180">
        <f t="shared" si="0"/>
        <v>2981</v>
      </c>
      <c r="D10" s="180">
        <f t="shared" si="1"/>
        <v>686</v>
      </c>
      <c r="E10" s="180">
        <v>2659</v>
      </c>
      <c r="F10" s="180">
        <v>1833</v>
      </c>
      <c r="G10" s="180">
        <v>242</v>
      </c>
      <c r="H10" s="259">
        <v>449</v>
      </c>
      <c r="I10" s="259">
        <v>305</v>
      </c>
      <c r="J10" s="259">
        <v>127</v>
      </c>
      <c r="K10" s="213">
        <v>889</v>
      </c>
      <c r="L10" s="259">
        <v>843</v>
      </c>
      <c r="M10" s="295">
        <v>317</v>
      </c>
      <c r="N10"/>
      <c r="O10" s="20"/>
      <c r="P10" s="20"/>
      <c r="Q10" s="20"/>
      <c r="R10" s="20"/>
    </row>
    <row r="11" spans="1:18" s="47" customFormat="1" x14ac:dyDescent="0.25">
      <c r="A11" s="10" t="s">
        <v>139</v>
      </c>
      <c r="B11" s="180">
        <f t="shared" si="0"/>
        <v>3213</v>
      </c>
      <c r="C11" s="180">
        <f t="shared" si="0"/>
        <v>2332</v>
      </c>
      <c r="D11" s="180">
        <f t="shared" si="1"/>
        <v>675</v>
      </c>
      <c r="E11" s="180">
        <v>1599</v>
      </c>
      <c r="F11" s="180">
        <v>1040</v>
      </c>
      <c r="G11" s="180">
        <v>94</v>
      </c>
      <c r="H11" s="259">
        <v>363</v>
      </c>
      <c r="I11" s="259">
        <v>267</v>
      </c>
      <c r="J11" s="259">
        <v>122</v>
      </c>
      <c r="K11" s="213">
        <v>1251</v>
      </c>
      <c r="L11" s="259">
        <v>1025</v>
      </c>
      <c r="M11" s="295">
        <v>459</v>
      </c>
      <c r="N11"/>
      <c r="O11" s="27"/>
      <c r="P11" s="27"/>
      <c r="Q11" s="27"/>
      <c r="R11" s="27"/>
    </row>
    <row r="12" spans="1:18" s="47" customFormat="1" x14ac:dyDescent="0.25">
      <c r="A12" s="10" t="s">
        <v>11</v>
      </c>
      <c r="B12" s="180">
        <f t="shared" si="0"/>
        <v>5786</v>
      </c>
      <c r="C12" s="180">
        <f t="shared" si="0"/>
        <v>3747</v>
      </c>
      <c r="D12" s="180">
        <f t="shared" si="1"/>
        <v>969</v>
      </c>
      <c r="E12" s="180">
        <v>3623</v>
      </c>
      <c r="F12" s="180">
        <v>2122</v>
      </c>
      <c r="G12" s="180">
        <v>172</v>
      </c>
      <c r="H12" s="259">
        <v>319</v>
      </c>
      <c r="I12" s="259">
        <v>213</v>
      </c>
      <c r="J12" s="259">
        <v>100</v>
      </c>
      <c r="K12" s="213">
        <v>1844</v>
      </c>
      <c r="L12" s="259">
        <v>1412</v>
      </c>
      <c r="M12" s="295">
        <v>697</v>
      </c>
      <c r="N12"/>
      <c r="O12" s="27"/>
      <c r="P12" s="27"/>
      <c r="Q12" s="27"/>
      <c r="R12" s="27"/>
    </row>
    <row r="13" spans="1:18" s="47" customFormat="1" x14ac:dyDescent="0.25">
      <c r="A13" s="10" t="s">
        <v>140</v>
      </c>
      <c r="B13" s="180">
        <f t="shared" si="0"/>
        <v>12725</v>
      </c>
      <c r="C13" s="180">
        <f t="shared" si="0"/>
        <v>8679</v>
      </c>
      <c r="D13" s="180">
        <f t="shared" si="1"/>
        <v>3607</v>
      </c>
      <c r="E13" s="180">
        <v>4032</v>
      </c>
      <c r="F13" s="180">
        <v>2495</v>
      </c>
      <c r="G13" s="180">
        <v>228</v>
      </c>
      <c r="H13" s="259">
        <v>1980</v>
      </c>
      <c r="I13" s="259">
        <v>1079</v>
      </c>
      <c r="J13" s="259">
        <v>751</v>
      </c>
      <c r="K13" s="213">
        <v>6713</v>
      </c>
      <c r="L13" s="259">
        <v>5105</v>
      </c>
      <c r="M13" s="295">
        <v>2628</v>
      </c>
      <c r="N13"/>
      <c r="O13" s="27"/>
      <c r="P13" s="27"/>
      <c r="Q13" s="27"/>
      <c r="R13" s="27"/>
    </row>
    <row r="14" spans="1:18" s="47" customFormat="1" x14ac:dyDescent="0.25">
      <c r="A14" s="10" t="s">
        <v>12</v>
      </c>
      <c r="B14" s="180">
        <f t="shared" si="0"/>
        <v>3068</v>
      </c>
      <c r="C14" s="180">
        <f t="shared" si="0"/>
        <v>1991</v>
      </c>
      <c r="D14" s="180">
        <f t="shared" si="1"/>
        <v>366</v>
      </c>
      <c r="E14" s="180">
        <v>2121</v>
      </c>
      <c r="F14" s="180">
        <v>1207</v>
      </c>
      <c r="G14" s="180">
        <v>67</v>
      </c>
      <c r="H14" s="259">
        <v>203</v>
      </c>
      <c r="I14" s="259">
        <v>149</v>
      </c>
      <c r="J14" s="259">
        <v>64</v>
      </c>
      <c r="K14" s="213">
        <v>744</v>
      </c>
      <c r="L14" s="259">
        <v>635</v>
      </c>
      <c r="M14" s="295">
        <v>235</v>
      </c>
      <c r="N14"/>
      <c r="O14" s="20"/>
      <c r="P14" s="20"/>
      <c r="Q14" s="20"/>
      <c r="R14" s="20"/>
    </row>
    <row r="15" spans="1:18" s="47" customFormat="1" x14ac:dyDescent="0.25">
      <c r="A15" s="10" t="s">
        <v>125</v>
      </c>
      <c r="B15" s="180">
        <f t="shared" si="0"/>
        <v>14255</v>
      </c>
      <c r="C15" s="180">
        <f t="shared" si="0"/>
        <v>10497</v>
      </c>
      <c r="D15" s="180">
        <f t="shared" si="1"/>
        <v>4126</v>
      </c>
      <c r="E15" s="180">
        <v>4581</v>
      </c>
      <c r="F15" s="180">
        <v>3246</v>
      </c>
      <c r="G15" s="180">
        <v>416</v>
      </c>
      <c r="H15" s="259">
        <v>2351</v>
      </c>
      <c r="I15" s="259">
        <v>1604</v>
      </c>
      <c r="J15" s="259">
        <v>1029</v>
      </c>
      <c r="K15" s="213">
        <v>7323</v>
      </c>
      <c r="L15" s="259">
        <v>5647</v>
      </c>
      <c r="M15" s="295">
        <v>2681</v>
      </c>
      <c r="N15"/>
      <c r="O15" s="20"/>
      <c r="P15" s="20"/>
      <c r="Q15" s="20"/>
      <c r="R15" s="20"/>
    </row>
    <row r="16" spans="1:18" s="47" customFormat="1" x14ac:dyDescent="0.25">
      <c r="A16" s="10" t="s">
        <v>13</v>
      </c>
      <c r="B16" s="180">
        <f t="shared" ref="B16:B19" si="2">E16+H16+K16</f>
        <v>2179</v>
      </c>
      <c r="C16" s="180">
        <f t="shared" ref="C16:C19" si="3">F16+I16+L16</f>
        <v>1591</v>
      </c>
      <c r="D16" s="180">
        <f t="shared" si="1"/>
        <v>520</v>
      </c>
      <c r="E16" s="180">
        <v>829</v>
      </c>
      <c r="F16" s="180">
        <v>540</v>
      </c>
      <c r="G16" s="180">
        <v>62</v>
      </c>
      <c r="H16" s="259">
        <v>290</v>
      </c>
      <c r="I16" s="259">
        <v>205</v>
      </c>
      <c r="J16" s="259">
        <v>94</v>
      </c>
      <c r="K16" s="213">
        <v>1060</v>
      </c>
      <c r="L16" s="259">
        <v>846</v>
      </c>
      <c r="M16" s="295">
        <v>364</v>
      </c>
      <c r="N16" s="111"/>
      <c r="O16" s="20"/>
      <c r="P16" s="20"/>
      <c r="Q16" s="20"/>
      <c r="R16" s="20"/>
    </row>
    <row r="17" spans="1:18" customFormat="1" x14ac:dyDescent="0.25">
      <c r="A17" s="10" t="s">
        <v>141</v>
      </c>
      <c r="B17" s="180">
        <f t="shared" si="2"/>
        <v>5002</v>
      </c>
      <c r="C17" s="180">
        <f t="shared" si="3"/>
        <v>3445</v>
      </c>
      <c r="D17" s="180">
        <f t="shared" si="1"/>
        <v>1603</v>
      </c>
      <c r="E17" s="180">
        <v>819</v>
      </c>
      <c r="F17" s="180">
        <v>481</v>
      </c>
      <c r="G17" s="180">
        <v>38</v>
      </c>
      <c r="H17" s="259">
        <v>742</v>
      </c>
      <c r="I17" s="259">
        <v>473</v>
      </c>
      <c r="J17" s="259">
        <v>308</v>
      </c>
      <c r="K17" s="213">
        <v>3441</v>
      </c>
      <c r="L17" s="259">
        <v>2491</v>
      </c>
      <c r="M17" s="295">
        <v>1257</v>
      </c>
      <c r="O17" s="20"/>
      <c r="P17" s="20"/>
      <c r="Q17" s="20"/>
      <c r="R17" s="20"/>
    </row>
    <row r="18" spans="1:18" customFormat="1" x14ac:dyDescent="0.25">
      <c r="A18" s="10" t="s">
        <v>23</v>
      </c>
      <c r="B18" s="298" t="s">
        <v>15</v>
      </c>
      <c r="C18" s="298" t="s">
        <v>15</v>
      </c>
      <c r="D18" s="298" t="s">
        <v>15</v>
      </c>
      <c r="E18" s="298" t="s">
        <v>15</v>
      </c>
      <c r="F18" s="298" t="s">
        <v>15</v>
      </c>
      <c r="G18" s="298" t="s">
        <v>15</v>
      </c>
      <c r="H18" s="259">
        <v>23</v>
      </c>
      <c r="I18" s="289" t="s">
        <v>15</v>
      </c>
      <c r="J18" s="289" t="s">
        <v>15</v>
      </c>
      <c r="K18" s="213">
        <v>66</v>
      </c>
      <c r="L18" s="289">
        <v>61</v>
      </c>
      <c r="M18" s="297">
        <v>37</v>
      </c>
      <c r="O18" s="20"/>
      <c r="P18" s="20"/>
      <c r="Q18" s="20"/>
      <c r="R18" s="20"/>
    </row>
    <row r="19" spans="1:18" s="26" customFormat="1" ht="13" x14ac:dyDescent="0.3">
      <c r="A19" s="48" t="s">
        <v>16</v>
      </c>
      <c r="B19" s="204">
        <f t="shared" si="2"/>
        <v>94241</v>
      </c>
      <c r="C19" s="204">
        <f t="shared" si="3"/>
        <v>66898</v>
      </c>
      <c r="D19" s="204">
        <f t="shared" si="1"/>
        <v>23362</v>
      </c>
      <c r="E19" s="214">
        <v>39582</v>
      </c>
      <c r="F19" s="179">
        <v>27122</v>
      </c>
      <c r="G19" s="179">
        <v>2704</v>
      </c>
      <c r="H19" s="214">
        <f>SUM(H7:H18)</f>
        <v>14020</v>
      </c>
      <c r="I19" s="214">
        <f>SUM(I7:I18)</f>
        <v>9061</v>
      </c>
      <c r="J19" s="214">
        <f t="shared" ref="J19" si="4">SUM(J7:J18)</f>
        <v>5348</v>
      </c>
      <c r="K19" s="214">
        <f>SUM(K7:K18)</f>
        <v>40639</v>
      </c>
      <c r="L19" s="214">
        <f t="shared" ref="L19:M19" si="5">SUM(L7:L18)</f>
        <v>30715</v>
      </c>
      <c r="M19" s="296">
        <f t="shared" si="5"/>
        <v>15310</v>
      </c>
      <c r="N19"/>
      <c r="O19" s="20"/>
      <c r="P19" s="20"/>
      <c r="Q19" s="20"/>
      <c r="R19" s="20"/>
    </row>
    <row r="20" spans="1:18" s="26" customFormat="1" ht="13" x14ac:dyDescent="0.3">
      <c r="A20" s="48"/>
      <c r="B20" s="25"/>
      <c r="C20" s="25"/>
      <c r="D20" s="25"/>
      <c r="E20" s="50"/>
      <c r="F20" s="25"/>
      <c r="G20" s="25"/>
      <c r="H20" s="111"/>
      <c r="I20" s="111"/>
      <c r="J20"/>
      <c r="K20" s="111"/>
      <c r="L20" s="111"/>
      <c r="M20" s="111"/>
      <c r="N20"/>
      <c r="O20" s="2"/>
      <c r="P20" s="2"/>
      <c r="Q20" s="2"/>
      <c r="R20" s="20"/>
    </row>
    <row r="21" spans="1:18" s="26" customFormat="1" ht="13" x14ac:dyDescent="0.3">
      <c r="A21" s="121" t="s">
        <v>201</v>
      </c>
      <c r="B21" s="50"/>
      <c r="C21" s="50"/>
      <c r="D21" s="50"/>
      <c r="E21" s="50"/>
      <c r="F21" s="50"/>
      <c r="G21" s="50"/>
      <c r="H21" s="50"/>
      <c r="I21" s="263"/>
      <c r="J21" s="264"/>
      <c r="K21" s="264"/>
      <c r="L21" s="264"/>
      <c r="M21" s="50"/>
      <c r="O21" s="20"/>
      <c r="P21" s="20"/>
      <c r="Q21" s="20"/>
      <c r="R21" s="20"/>
    </row>
    <row r="22" spans="1:18" customFormat="1" ht="13" x14ac:dyDescent="0.3">
      <c r="A22" s="19" t="s">
        <v>162</v>
      </c>
      <c r="B22" s="24"/>
      <c r="C22" s="24"/>
      <c r="D22" s="24"/>
      <c r="E22" s="24"/>
      <c r="F22" s="24"/>
      <c r="G22" s="24"/>
      <c r="H22" s="24"/>
      <c r="I22" s="265"/>
      <c r="J22" s="24"/>
      <c r="K22" s="24"/>
      <c r="L22" s="57"/>
      <c r="M22" s="24"/>
      <c r="O22" s="20"/>
      <c r="P22" s="20"/>
      <c r="Q22" s="20"/>
      <c r="R22" s="20"/>
    </row>
    <row r="23" spans="1:18" customFormat="1" x14ac:dyDescent="0.25">
      <c r="A23" s="19"/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O23" s="20"/>
      <c r="P23" s="20"/>
      <c r="Q23" s="20"/>
      <c r="R23" s="20"/>
    </row>
    <row r="24" spans="1:18" x14ac:dyDescent="0.25">
      <c r="K24" s="57"/>
      <c r="L24" s="57"/>
      <c r="O24" s="20"/>
      <c r="P24" s="20"/>
      <c r="Q24" s="20"/>
      <c r="R24" s="20"/>
    </row>
    <row r="25" spans="1:18" x14ac:dyDescent="0.25">
      <c r="K25" s="57"/>
      <c r="L25" s="57"/>
      <c r="O25" s="20"/>
      <c r="P25" s="20"/>
      <c r="Q25" s="20"/>
      <c r="R25" s="20"/>
    </row>
    <row r="26" spans="1:18" x14ac:dyDescent="0.25">
      <c r="K26" s="57"/>
      <c r="L26" s="57"/>
    </row>
    <row r="27" spans="1:18" x14ac:dyDescent="0.25">
      <c r="K27" s="57"/>
      <c r="L27" s="57"/>
    </row>
  </sheetData>
  <sortState xmlns:xlrd2="http://schemas.microsoft.com/office/spreadsheetml/2017/richdata2" ref="A7:J14">
    <sortCondition ref="A7:A14"/>
  </sortState>
  <mergeCells count="4">
    <mergeCell ref="K5:M5"/>
    <mergeCell ref="B5:D5"/>
    <mergeCell ref="H5:J5"/>
    <mergeCell ref="E5:G5"/>
  </mergeCells>
  <pageMargins left="0.51181102362204722" right="0.51181102362204722" top="0.51181102362204722" bottom="0.51181102362204722" header="0.51181102362204722" footer="0.51181102362204722"/>
  <pageSetup paperSize="9" scale="8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6"/>
    <pageSetUpPr fitToPage="1"/>
  </sheetPr>
  <dimension ref="A1:L22"/>
  <sheetViews>
    <sheetView showGridLines="0" workbookViewId="0"/>
  </sheetViews>
  <sheetFormatPr baseColWidth="10" defaultRowHeight="12.5" x14ac:dyDescent="0.25"/>
  <cols>
    <col min="1" max="1" width="16.54296875" customWidth="1"/>
    <col min="2" max="11" width="11.7265625" customWidth="1"/>
  </cols>
  <sheetData>
    <row r="1" spans="1:12" ht="13" x14ac:dyDescent="0.3">
      <c r="A1" s="1" t="s">
        <v>200</v>
      </c>
    </row>
    <row r="2" spans="1:12" ht="18" x14ac:dyDescent="0.4">
      <c r="A2" s="3" t="s">
        <v>123</v>
      </c>
    </row>
    <row r="3" spans="1:12" ht="15.5" x14ac:dyDescent="0.35">
      <c r="A3" s="5" t="s">
        <v>185</v>
      </c>
    </row>
    <row r="5" spans="1:12" ht="32.25" customHeight="1" x14ac:dyDescent="0.3">
      <c r="A5" s="51"/>
      <c r="B5" s="349" t="s">
        <v>16</v>
      </c>
      <c r="C5" s="350"/>
      <c r="D5" s="350"/>
      <c r="E5" s="351"/>
      <c r="F5" s="349" t="s">
        <v>94</v>
      </c>
      <c r="G5" s="351"/>
      <c r="H5" s="349" t="s">
        <v>29</v>
      </c>
      <c r="I5" s="351"/>
      <c r="J5" s="347" t="s">
        <v>30</v>
      </c>
      <c r="K5" s="348"/>
    </row>
    <row r="6" spans="1:12" ht="72.650000000000006" customHeight="1" x14ac:dyDescent="0.3">
      <c r="A6" s="52" t="s">
        <v>28</v>
      </c>
      <c r="B6" s="53" t="s">
        <v>180</v>
      </c>
      <c r="C6" s="53" t="s">
        <v>73</v>
      </c>
      <c r="D6" s="54" t="s">
        <v>181</v>
      </c>
      <c r="E6" s="53" t="s">
        <v>74</v>
      </c>
      <c r="F6" s="53" t="s">
        <v>180</v>
      </c>
      <c r="G6" s="54" t="s">
        <v>181</v>
      </c>
      <c r="H6" s="53" t="s">
        <v>180</v>
      </c>
      <c r="I6" s="54" t="s">
        <v>181</v>
      </c>
      <c r="J6" s="53" t="s">
        <v>180</v>
      </c>
      <c r="K6" s="54" t="s">
        <v>181</v>
      </c>
    </row>
    <row r="7" spans="1:12" x14ac:dyDescent="0.25">
      <c r="A7" s="10" t="s">
        <v>137</v>
      </c>
      <c r="B7" s="180">
        <f>F7+H7+J7</f>
        <v>4456</v>
      </c>
      <c r="C7" s="180">
        <f>B7/'A.13.5'!B7*100</f>
        <v>32.965894799141822</v>
      </c>
      <c r="D7" s="180">
        <f>G7+I7+K7</f>
        <v>2978</v>
      </c>
      <c r="E7" s="180">
        <f>D7/'A.13.5'!C7*100</f>
        <v>31.317699021979177</v>
      </c>
      <c r="F7" s="213">
        <v>1682</v>
      </c>
      <c r="G7" s="295">
        <v>1251</v>
      </c>
      <c r="H7" s="213">
        <v>1279</v>
      </c>
      <c r="I7" s="295">
        <v>662</v>
      </c>
      <c r="J7" s="213">
        <v>1495</v>
      </c>
      <c r="K7" s="295">
        <v>1065</v>
      </c>
      <c r="L7" s="152">
        <v>7</v>
      </c>
    </row>
    <row r="8" spans="1:12" x14ac:dyDescent="0.25">
      <c r="A8" s="10" t="s">
        <v>9</v>
      </c>
      <c r="B8" s="180">
        <f t="shared" ref="B8:B17" si="0">F8+H8+J8</f>
        <v>12974</v>
      </c>
      <c r="C8" s="180">
        <f>B8/'A.13.5'!B8*100</f>
        <v>44.329791232446098</v>
      </c>
      <c r="D8" s="180">
        <f t="shared" ref="D8:D17" si="1">G8+I8+K8</f>
        <v>8784</v>
      </c>
      <c r="E8" s="180">
        <f>D8/'A.13.5'!C8*100</f>
        <v>41.978494623655912</v>
      </c>
      <c r="F8" s="213">
        <v>2842</v>
      </c>
      <c r="G8" s="295">
        <v>2091</v>
      </c>
      <c r="H8" s="213">
        <v>2232</v>
      </c>
      <c r="I8" s="295">
        <v>1487</v>
      </c>
      <c r="J8" s="213">
        <v>7900</v>
      </c>
      <c r="K8" s="295">
        <v>5206</v>
      </c>
      <c r="L8" s="152">
        <v>204</v>
      </c>
    </row>
    <row r="9" spans="1:12" x14ac:dyDescent="0.25">
      <c r="A9" s="10" t="s">
        <v>98</v>
      </c>
      <c r="B9" s="180">
        <f t="shared" si="0"/>
        <v>1167</v>
      </c>
      <c r="C9" s="180">
        <f>B9/'A.13.5'!B9*100</f>
        <v>41.295116772823782</v>
      </c>
      <c r="D9" s="180">
        <f t="shared" si="1"/>
        <v>853</v>
      </c>
      <c r="E9" s="180">
        <f>D9/'A.13.5'!C9*100</f>
        <v>41.128254580520732</v>
      </c>
      <c r="F9" s="213">
        <v>258</v>
      </c>
      <c r="G9" s="295">
        <v>187</v>
      </c>
      <c r="H9" s="213">
        <v>198</v>
      </c>
      <c r="I9" s="295">
        <v>123</v>
      </c>
      <c r="J9" s="213">
        <v>711</v>
      </c>
      <c r="K9" s="295">
        <v>543</v>
      </c>
      <c r="L9" s="152">
        <v>1918</v>
      </c>
    </row>
    <row r="10" spans="1:12" x14ac:dyDescent="0.25">
      <c r="A10" s="10" t="s">
        <v>138</v>
      </c>
      <c r="B10" s="180">
        <f t="shared" si="0"/>
        <v>1295</v>
      </c>
      <c r="C10" s="180">
        <f>B10/'A.13.5'!B10*100</f>
        <v>32.399299474605954</v>
      </c>
      <c r="D10" s="180">
        <f t="shared" si="1"/>
        <v>993</v>
      </c>
      <c r="E10" s="180">
        <f>D10/'A.13.5'!C10*100</f>
        <v>33.310969473331099</v>
      </c>
      <c r="F10" s="213">
        <v>575</v>
      </c>
      <c r="G10" s="295">
        <v>390</v>
      </c>
      <c r="H10" s="213">
        <v>258</v>
      </c>
      <c r="I10" s="295">
        <v>156</v>
      </c>
      <c r="J10" s="213">
        <v>462</v>
      </c>
      <c r="K10" s="295">
        <v>447</v>
      </c>
      <c r="L10" s="152">
        <v>17</v>
      </c>
    </row>
    <row r="11" spans="1:12" x14ac:dyDescent="0.25">
      <c r="A11" s="10" t="s">
        <v>139</v>
      </c>
      <c r="B11" s="180">
        <f t="shared" si="0"/>
        <v>1126</v>
      </c>
      <c r="C11" s="180">
        <f>B11/'A.13.5'!B11*100</f>
        <v>35.04512916277622</v>
      </c>
      <c r="D11" s="180">
        <f t="shared" si="1"/>
        <v>814</v>
      </c>
      <c r="E11" s="180">
        <f>D11/'A.13.5'!C11*100</f>
        <v>34.905660377358487</v>
      </c>
      <c r="F11" s="213">
        <v>272</v>
      </c>
      <c r="G11" s="295">
        <v>184</v>
      </c>
      <c r="H11" s="213">
        <v>205</v>
      </c>
      <c r="I11" s="295">
        <v>141</v>
      </c>
      <c r="J11" s="213">
        <v>649</v>
      </c>
      <c r="K11" s="295">
        <v>489</v>
      </c>
      <c r="L11" s="152">
        <v>38</v>
      </c>
    </row>
    <row r="12" spans="1:12" x14ac:dyDescent="0.25">
      <c r="A12" s="10" t="s">
        <v>11</v>
      </c>
      <c r="B12" s="180">
        <f t="shared" si="0"/>
        <v>1847</v>
      </c>
      <c r="C12" s="180">
        <f>B12/'A.13.5'!B12*100</f>
        <v>31.921880400967854</v>
      </c>
      <c r="D12" s="180">
        <f t="shared" si="1"/>
        <v>1238</v>
      </c>
      <c r="E12" s="180">
        <f>D12/'A.13.5'!C12*100</f>
        <v>33.039765145449692</v>
      </c>
      <c r="F12" s="213">
        <v>656</v>
      </c>
      <c r="G12" s="295">
        <v>375</v>
      </c>
      <c r="H12" s="213">
        <v>162</v>
      </c>
      <c r="I12" s="295">
        <v>100</v>
      </c>
      <c r="J12" s="213">
        <v>1029</v>
      </c>
      <c r="K12" s="295">
        <v>763</v>
      </c>
      <c r="L12" s="152">
        <v>17</v>
      </c>
    </row>
    <row r="13" spans="1:12" x14ac:dyDescent="0.25">
      <c r="A13" s="10" t="s">
        <v>140</v>
      </c>
      <c r="B13" s="180">
        <f t="shared" si="0"/>
        <v>5496</v>
      </c>
      <c r="C13" s="180">
        <f>B13/'A.13.5'!B13*100</f>
        <v>43.190569744597255</v>
      </c>
      <c r="D13" s="180">
        <f t="shared" si="1"/>
        <v>3547</v>
      </c>
      <c r="E13" s="180">
        <f>D13/'A.13.5'!C13*100</f>
        <v>40.868763682451899</v>
      </c>
      <c r="F13" s="213">
        <v>810</v>
      </c>
      <c r="G13" s="295">
        <v>505</v>
      </c>
      <c r="H13" s="213">
        <v>927</v>
      </c>
      <c r="I13" s="295">
        <v>465</v>
      </c>
      <c r="J13" s="213">
        <v>3759</v>
      </c>
      <c r="K13" s="295">
        <v>2577</v>
      </c>
      <c r="L13" s="152">
        <v>22</v>
      </c>
    </row>
    <row r="14" spans="1:12" x14ac:dyDescent="0.25">
      <c r="A14" s="10" t="s">
        <v>12</v>
      </c>
      <c r="B14" s="180">
        <f t="shared" si="0"/>
        <v>816</v>
      </c>
      <c r="C14" s="180">
        <f>B14/'A.13.5'!B14*100</f>
        <v>26.597131681877446</v>
      </c>
      <c r="D14" s="180">
        <f t="shared" si="1"/>
        <v>595</v>
      </c>
      <c r="E14" s="180">
        <f>D14/'A.13.5'!C14*100</f>
        <v>29.884480160723253</v>
      </c>
      <c r="F14" s="213">
        <v>295</v>
      </c>
      <c r="G14" s="295">
        <v>177</v>
      </c>
      <c r="H14" s="213">
        <v>111</v>
      </c>
      <c r="I14" s="295">
        <v>73</v>
      </c>
      <c r="J14" s="213">
        <v>410</v>
      </c>
      <c r="K14" s="295">
        <v>345</v>
      </c>
      <c r="L14" s="152">
        <v>61</v>
      </c>
    </row>
    <row r="15" spans="1:12" x14ac:dyDescent="0.25">
      <c r="A15" s="10" t="s">
        <v>125</v>
      </c>
      <c r="B15" s="180">
        <f t="shared" si="0"/>
        <v>5469</v>
      </c>
      <c r="C15" s="180">
        <f>B15/'A.13.5'!B15*100</f>
        <v>38.365485794458088</v>
      </c>
      <c r="D15" s="180">
        <f t="shared" si="1"/>
        <v>3798</v>
      </c>
      <c r="E15" s="180">
        <f>D15/'A.13.5'!C15*100</f>
        <v>36.181766218919691</v>
      </c>
      <c r="F15" s="213">
        <v>823</v>
      </c>
      <c r="G15" s="295">
        <v>615</v>
      </c>
      <c r="H15" s="213">
        <v>997</v>
      </c>
      <c r="I15" s="295">
        <v>619</v>
      </c>
      <c r="J15" s="213">
        <v>3649</v>
      </c>
      <c r="K15" s="295">
        <v>2564</v>
      </c>
      <c r="L15" s="152">
        <v>7</v>
      </c>
    </row>
    <row r="16" spans="1:12" x14ac:dyDescent="0.25">
      <c r="A16" s="10" t="s">
        <v>13</v>
      </c>
      <c r="B16" s="180">
        <f t="shared" si="0"/>
        <v>903</v>
      </c>
      <c r="C16" s="180">
        <f>B16/'A.13.5'!B16*100</f>
        <v>41.441027994492885</v>
      </c>
      <c r="D16" s="180">
        <f t="shared" si="1"/>
        <v>636</v>
      </c>
      <c r="E16" s="180">
        <f>D16/'A.13.5'!C16*100</f>
        <v>39.974858579509743</v>
      </c>
      <c r="F16" s="213">
        <v>220</v>
      </c>
      <c r="G16" s="295">
        <v>153</v>
      </c>
      <c r="H16" s="213">
        <v>171</v>
      </c>
      <c r="I16" s="295">
        <v>108</v>
      </c>
      <c r="J16" s="213">
        <v>512</v>
      </c>
      <c r="K16" s="295">
        <v>375</v>
      </c>
      <c r="L16" s="152">
        <v>205</v>
      </c>
    </row>
    <row r="17" spans="1:12" x14ac:dyDescent="0.25">
      <c r="A17" s="10" t="s">
        <v>141</v>
      </c>
      <c r="B17" s="180">
        <f t="shared" si="0"/>
        <v>2436</v>
      </c>
      <c r="C17" s="180">
        <f>B17/'A.13.5'!B17*100</f>
        <v>48.700519792083171</v>
      </c>
      <c r="D17" s="180">
        <f t="shared" si="1"/>
        <v>1648</v>
      </c>
      <c r="E17" s="180">
        <f>D17/'A.13.5'!C17*100</f>
        <v>47.83744557329463</v>
      </c>
      <c r="F17" s="213">
        <v>140</v>
      </c>
      <c r="G17" s="295">
        <v>100</v>
      </c>
      <c r="H17" s="213">
        <v>351</v>
      </c>
      <c r="I17" s="295">
        <v>213</v>
      </c>
      <c r="J17" s="213">
        <v>1945</v>
      </c>
      <c r="K17" s="295">
        <v>1335</v>
      </c>
      <c r="L17" s="152">
        <v>774</v>
      </c>
    </row>
    <row r="18" spans="1:12" x14ac:dyDescent="0.25">
      <c r="A18" s="10" t="s">
        <v>23</v>
      </c>
      <c r="B18" s="298" t="s">
        <v>15</v>
      </c>
      <c r="C18" s="298" t="s">
        <v>15</v>
      </c>
      <c r="D18" s="298" t="s">
        <v>15</v>
      </c>
      <c r="E18" s="298" t="s">
        <v>15</v>
      </c>
      <c r="F18" s="298" t="s">
        <v>15</v>
      </c>
      <c r="G18" s="298" t="s">
        <v>15</v>
      </c>
      <c r="H18" s="213">
        <v>10</v>
      </c>
      <c r="I18" s="297" t="s">
        <v>15</v>
      </c>
      <c r="J18" s="213">
        <v>29</v>
      </c>
      <c r="K18" s="295">
        <v>28</v>
      </c>
      <c r="L18" s="152">
        <v>17</v>
      </c>
    </row>
    <row r="19" spans="1:12" ht="13" x14ac:dyDescent="0.3">
      <c r="A19" s="48" t="s">
        <v>16</v>
      </c>
      <c r="B19" s="204">
        <f t="shared" ref="B19:I19" si="2">SUM(B7:B18)</f>
        <v>37985</v>
      </c>
      <c r="C19" s="205">
        <f>B19/'A.13.5'!B19*100</f>
        <v>40.30623613925998</v>
      </c>
      <c r="D19" s="204">
        <f t="shared" si="2"/>
        <v>25884</v>
      </c>
      <c r="E19" s="205">
        <f>D19/'A.13.5'!C19*100</f>
        <v>38.691739663368111</v>
      </c>
      <c r="F19" s="179">
        <v>8344</v>
      </c>
      <c r="G19" s="179">
        <v>5903</v>
      </c>
      <c r="H19" s="179">
        <f>SUM(H7:H18)</f>
        <v>6901</v>
      </c>
      <c r="I19" s="179">
        <f t="shared" si="2"/>
        <v>4147</v>
      </c>
      <c r="J19" s="179">
        <f>SUM(J7:J18)</f>
        <v>22550</v>
      </c>
      <c r="K19" s="197">
        <f>SUM(K7:K18)</f>
        <v>15737</v>
      </c>
    </row>
    <row r="20" spans="1:12" ht="13" x14ac:dyDescent="0.3">
      <c r="A20" s="48"/>
      <c r="B20" s="25"/>
      <c r="C20" s="123"/>
      <c r="D20" s="25"/>
      <c r="E20" s="123"/>
      <c r="F20" s="25"/>
      <c r="G20" s="25"/>
      <c r="H20" s="25"/>
      <c r="I20" s="25"/>
      <c r="J20" s="25"/>
      <c r="K20" s="25"/>
    </row>
    <row r="21" spans="1:12" ht="13" x14ac:dyDescent="0.3">
      <c r="A21" s="121" t="s">
        <v>201</v>
      </c>
      <c r="B21" s="25"/>
      <c r="C21" s="123"/>
      <c r="D21" s="25"/>
      <c r="E21" s="123"/>
      <c r="F21" s="25"/>
      <c r="G21" s="25"/>
      <c r="H21" s="25"/>
      <c r="I21" s="25"/>
      <c r="J21" s="25"/>
      <c r="K21" s="25"/>
    </row>
    <row r="22" spans="1:12" x14ac:dyDescent="0.25">
      <c r="A22" s="19" t="s">
        <v>162</v>
      </c>
      <c r="B22" s="24"/>
      <c r="C22" s="24"/>
      <c r="D22" s="24"/>
      <c r="E22" s="24"/>
      <c r="F22" s="24"/>
      <c r="G22" s="24"/>
      <c r="H22" s="24"/>
      <c r="I22" s="263"/>
      <c r="J22" s="24"/>
      <c r="K22" s="24"/>
    </row>
  </sheetData>
  <mergeCells count="4">
    <mergeCell ref="F5:G5"/>
    <mergeCell ref="H5:I5"/>
    <mergeCell ref="J5:K5"/>
    <mergeCell ref="B5:E5"/>
  </mergeCells>
  <pageMargins left="0.7" right="0.7" top="0.75" bottom="0.75" header="0.3" footer="0.3"/>
  <pageSetup paperSize="9" orientation="landscape" verticalDpi="1200" r:id="rId1"/>
  <ignoredErrors>
    <ignoredError sqref="C19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6"/>
    <pageSetUpPr fitToPage="1"/>
  </sheetPr>
  <dimension ref="A1:L22"/>
  <sheetViews>
    <sheetView showGridLines="0" workbookViewId="0"/>
  </sheetViews>
  <sheetFormatPr baseColWidth="10" defaultColWidth="11.453125" defaultRowHeight="12.5" x14ac:dyDescent="0.25"/>
  <cols>
    <col min="1" max="1" width="16.54296875" customWidth="1"/>
    <col min="2" max="11" width="11.7265625" customWidth="1"/>
  </cols>
  <sheetData>
    <row r="1" spans="1:12" ht="13" x14ac:dyDescent="0.3">
      <c r="A1" s="1" t="s">
        <v>200</v>
      </c>
    </row>
    <row r="2" spans="1:12" ht="18" x14ac:dyDescent="0.4">
      <c r="A2" s="3" t="s">
        <v>124</v>
      </c>
    </row>
    <row r="3" spans="1:12" ht="15.5" x14ac:dyDescent="0.35">
      <c r="A3" s="5" t="s">
        <v>184</v>
      </c>
    </row>
    <row r="5" spans="1:12" ht="32.25" customHeight="1" x14ac:dyDescent="0.3">
      <c r="A5" s="51"/>
      <c r="B5" s="349" t="s">
        <v>16</v>
      </c>
      <c r="C5" s="350"/>
      <c r="D5" s="350"/>
      <c r="E5" s="351"/>
      <c r="F5" s="349" t="s">
        <v>94</v>
      </c>
      <c r="G5" s="351"/>
      <c r="H5" s="349" t="s">
        <v>29</v>
      </c>
      <c r="I5" s="351"/>
      <c r="J5" s="347" t="s">
        <v>30</v>
      </c>
      <c r="K5" s="348"/>
    </row>
    <row r="6" spans="1:12" ht="64.5" customHeight="1" x14ac:dyDescent="0.3">
      <c r="A6" s="52" t="s">
        <v>28</v>
      </c>
      <c r="B6" s="53" t="s">
        <v>182</v>
      </c>
      <c r="C6" s="53" t="s">
        <v>130</v>
      </c>
      <c r="D6" s="54" t="s">
        <v>183</v>
      </c>
      <c r="E6" s="53" t="s">
        <v>131</v>
      </c>
      <c r="F6" s="53" t="s">
        <v>182</v>
      </c>
      <c r="G6" s="54" t="s">
        <v>183</v>
      </c>
      <c r="H6" s="53" t="s">
        <v>182</v>
      </c>
      <c r="I6" s="54" t="s">
        <v>183</v>
      </c>
      <c r="J6" s="53" t="s">
        <v>182</v>
      </c>
      <c r="K6" s="54" t="s">
        <v>183</v>
      </c>
    </row>
    <row r="7" spans="1:12" x14ac:dyDescent="0.25">
      <c r="A7" s="10" t="s">
        <v>137</v>
      </c>
      <c r="B7" s="180">
        <f>F7+H7+J7</f>
        <v>9061</v>
      </c>
      <c r="C7" s="180">
        <f>B7/'A.13.5'!B7*100</f>
        <v>67.034105200858178</v>
      </c>
      <c r="D7" s="180">
        <f>G7+I7+K7</f>
        <v>6531</v>
      </c>
      <c r="E7" s="180">
        <f>D7/'A.13.5'!C7*100</f>
        <v>68.682300978020834</v>
      </c>
      <c r="F7" s="213">
        <v>6399</v>
      </c>
      <c r="G7" s="295">
        <v>4611</v>
      </c>
      <c r="H7" s="213">
        <v>1524</v>
      </c>
      <c r="I7" s="295">
        <v>926</v>
      </c>
      <c r="J7" s="213">
        <v>1138</v>
      </c>
      <c r="K7" s="295">
        <v>994</v>
      </c>
      <c r="L7" s="152">
        <v>7</v>
      </c>
    </row>
    <row r="8" spans="1:12" x14ac:dyDescent="0.25">
      <c r="A8" s="10" t="s">
        <v>9</v>
      </c>
      <c r="B8" s="180">
        <f t="shared" ref="B8:B17" si="0">F8+H8+J8</f>
        <v>16293</v>
      </c>
      <c r="C8" s="180">
        <f>B8/'A.13.5'!B8*100</f>
        <v>55.670208767553895</v>
      </c>
      <c r="D8" s="180">
        <f t="shared" ref="D8:D17" si="1">G8+I8+K8</f>
        <v>12141</v>
      </c>
      <c r="E8" s="180">
        <f>D8/'A.13.5'!C8*100</f>
        <v>58.021505376344088</v>
      </c>
      <c r="F8" s="213">
        <v>8831</v>
      </c>
      <c r="G8" s="295">
        <v>6248</v>
      </c>
      <c r="H8" s="213">
        <v>1903</v>
      </c>
      <c r="I8" s="295">
        <v>1472</v>
      </c>
      <c r="J8" s="213">
        <v>5559</v>
      </c>
      <c r="K8" s="295">
        <v>4421</v>
      </c>
      <c r="L8" s="152">
        <v>204</v>
      </c>
    </row>
    <row r="9" spans="1:12" x14ac:dyDescent="0.25">
      <c r="A9" s="10" t="s">
        <v>98</v>
      </c>
      <c r="B9" s="180">
        <f t="shared" si="0"/>
        <v>1659</v>
      </c>
      <c r="C9" s="180">
        <f>B9/'A.13.5'!B9*100</f>
        <v>58.704883227176218</v>
      </c>
      <c r="D9" s="180">
        <f t="shared" si="1"/>
        <v>1221</v>
      </c>
      <c r="E9" s="180">
        <f>D9/'A.13.5'!C9*100</f>
        <v>58.871745419479268</v>
      </c>
      <c r="F9" s="213">
        <v>990</v>
      </c>
      <c r="G9" s="295">
        <v>704</v>
      </c>
      <c r="H9" s="213">
        <v>164</v>
      </c>
      <c r="I9" s="295">
        <v>96</v>
      </c>
      <c r="J9" s="213">
        <v>505</v>
      </c>
      <c r="K9" s="295">
        <v>421</v>
      </c>
      <c r="L9" s="152">
        <v>1918</v>
      </c>
    </row>
    <row r="10" spans="1:12" x14ac:dyDescent="0.25">
      <c r="A10" s="10" t="s">
        <v>138</v>
      </c>
      <c r="B10" s="180">
        <f t="shared" si="0"/>
        <v>2702</v>
      </c>
      <c r="C10" s="180">
        <f>B10/'A.13.5'!B10*100</f>
        <v>67.600700525394046</v>
      </c>
      <c r="D10" s="180">
        <f t="shared" si="1"/>
        <v>1988</v>
      </c>
      <c r="E10" s="180">
        <f>D10/'A.13.5'!C10*100</f>
        <v>66.689030526668901</v>
      </c>
      <c r="F10" s="213">
        <v>2084</v>
      </c>
      <c r="G10" s="295">
        <v>1443</v>
      </c>
      <c r="H10" s="213">
        <v>191</v>
      </c>
      <c r="I10" s="295">
        <v>149</v>
      </c>
      <c r="J10" s="213">
        <v>427</v>
      </c>
      <c r="K10" s="295">
        <v>396</v>
      </c>
      <c r="L10" s="152">
        <v>17</v>
      </c>
    </row>
    <row r="11" spans="1:12" x14ac:dyDescent="0.25">
      <c r="A11" s="10" t="s">
        <v>139</v>
      </c>
      <c r="B11" s="180">
        <f t="shared" si="0"/>
        <v>2087</v>
      </c>
      <c r="C11" s="180">
        <f>B11/'A.13.5'!B11*100</f>
        <v>64.95487083722378</v>
      </c>
      <c r="D11" s="180">
        <f t="shared" si="1"/>
        <v>1518</v>
      </c>
      <c r="E11" s="180">
        <f>D11/'A.13.5'!C11*100</f>
        <v>65.094339622641513</v>
      </c>
      <c r="F11" s="213">
        <v>1327</v>
      </c>
      <c r="G11" s="295">
        <v>856</v>
      </c>
      <c r="H11" s="213">
        <v>158</v>
      </c>
      <c r="I11" s="295">
        <v>126</v>
      </c>
      <c r="J11" s="213">
        <v>602</v>
      </c>
      <c r="K11" s="295">
        <v>536</v>
      </c>
      <c r="L11" s="152">
        <v>38</v>
      </c>
    </row>
    <row r="12" spans="1:12" x14ac:dyDescent="0.25">
      <c r="A12" s="10" t="s">
        <v>11</v>
      </c>
      <c r="B12" s="180">
        <f t="shared" si="0"/>
        <v>3939</v>
      </c>
      <c r="C12" s="180">
        <f>B12/'A.13.5'!B12*100</f>
        <v>68.078119599032149</v>
      </c>
      <c r="D12" s="180">
        <f t="shared" si="1"/>
        <v>2509</v>
      </c>
      <c r="E12" s="180">
        <f>D12/'A.13.5'!C12*100</f>
        <v>66.960234854550308</v>
      </c>
      <c r="F12" s="213">
        <v>2967</v>
      </c>
      <c r="G12" s="295">
        <v>1747</v>
      </c>
      <c r="H12" s="213">
        <v>157</v>
      </c>
      <c r="I12" s="295">
        <v>113</v>
      </c>
      <c r="J12" s="213">
        <v>815</v>
      </c>
      <c r="K12" s="295">
        <v>649</v>
      </c>
      <c r="L12" s="152">
        <v>17</v>
      </c>
    </row>
    <row r="13" spans="1:12" x14ac:dyDescent="0.25">
      <c r="A13" s="10" t="s">
        <v>140</v>
      </c>
      <c r="B13" s="180">
        <f t="shared" si="0"/>
        <v>7229</v>
      </c>
      <c r="C13" s="180">
        <f>B13/'A.13.5'!B13*100</f>
        <v>56.809430255402745</v>
      </c>
      <c r="D13" s="180">
        <f t="shared" si="1"/>
        <v>5132</v>
      </c>
      <c r="E13" s="180">
        <f>D13/'A.13.5'!C13*100</f>
        <v>59.131236317548108</v>
      </c>
      <c r="F13" s="213">
        <v>3222</v>
      </c>
      <c r="G13" s="295">
        <v>1990</v>
      </c>
      <c r="H13" s="213">
        <v>1053</v>
      </c>
      <c r="I13" s="295">
        <v>614</v>
      </c>
      <c r="J13" s="213">
        <v>2954</v>
      </c>
      <c r="K13" s="295">
        <v>2528</v>
      </c>
      <c r="L13" s="152">
        <v>22</v>
      </c>
    </row>
    <row r="14" spans="1:12" x14ac:dyDescent="0.25">
      <c r="A14" s="10" t="s">
        <v>12</v>
      </c>
      <c r="B14" s="180">
        <f t="shared" si="0"/>
        <v>2252</v>
      </c>
      <c r="C14" s="180">
        <f>B14/'A.13.5'!B14*100</f>
        <v>73.402868318122557</v>
      </c>
      <c r="D14" s="180">
        <f t="shared" si="1"/>
        <v>1396</v>
      </c>
      <c r="E14" s="180">
        <f>D14/'A.13.5'!C14*100</f>
        <v>70.115519839276743</v>
      </c>
      <c r="F14" s="213">
        <v>1826</v>
      </c>
      <c r="G14" s="295">
        <v>1030</v>
      </c>
      <c r="H14" s="213">
        <v>92</v>
      </c>
      <c r="I14" s="295">
        <v>76</v>
      </c>
      <c r="J14" s="213">
        <v>334</v>
      </c>
      <c r="K14" s="295">
        <v>290</v>
      </c>
      <c r="L14" s="152">
        <v>61</v>
      </c>
    </row>
    <row r="15" spans="1:12" x14ac:dyDescent="0.25">
      <c r="A15" s="10" t="s">
        <v>125</v>
      </c>
      <c r="B15" s="180">
        <f t="shared" si="0"/>
        <v>8786</v>
      </c>
      <c r="C15" s="180">
        <f>B15/'A.13.5'!B15*100</f>
        <v>61.634514205541912</v>
      </c>
      <c r="D15" s="180">
        <f t="shared" si="1"/>
        <v>6699</v>
      </c>
      <c r="E15" s="180">
        <f>D15/'A.13.5'!C15*100</f>
        <v>63.818233781080316</v>
      </c>
      <c r="F15" s="213">
        <v>3758</v>
      </c>
      <c r="G15" s="295">
        <v>2631</v>
      </c>
      <c r="H15" s="213">
        <v>1354</v>
      </c>
      <c r="I15" s="295">
        <v>985</v>
      </c>
      <c r="J15" s="213">
        <v>3674</v>
      </c>
      <c r="K15" s="295">
        <v>3083</v>
      </c>
      <c r="L15" s="152">
        <v>7</v>
      </c>
    </row>
    <row r="16" spans="1:12" x14ac:dyDescent="0.25">
      <c r="A16" s="10" t="s">
        <v>13</v>
      </c>
      <c r="B16" s="180">
        <f t="shared" si="0"/>
        <v>1276</v>
      </c>
      <c r="C16" s="180">
        <f>B16/'A.13.5'!B16*100</f>
        <v>58.558972005507115</v>
      </c>
      <c r="D16" s="180">
        <f t="shared" si="1"/>
        <v>955</v>
      </c>
      <c r="E16" s="180">
        <f>D16/'A.13.5'!C16*100</f>
        <v>60.025141420490257</v>
      </c>
      <c r="F16" s="213">
        <v>609</v>
      </c>
      <c r="G16" s="295">
        <v>387</v>
      </c>
      <c r="H16" s="213">
        <v>119</v>
      </c>
      <c r="I16" s="295">
        <v>97</v>
      </c>
      <c r="J16" s="213">
        <v>548</v>
      </c>
      <c r="K16" s="295">
        <v>471</v>
      </c>
      <c r="L16" s="152">
        <v>205</v>
      </c>
    </row>
    <row r="17" spans="1:12" x14ac:dyDescent="0.25">
      <c r="A17" s="10" t="s">
        <v>141</v>
      </c>
      <c r="B17" s="180">
        <f t="shared" si="0"/>
        <v>2566</v>
      </c>
      <c r="C17" s="180">
        <f>B17/'A.13.5'!B17*100</f>
        <v>51.299480207916837</v>
      </c>
      <c r="D17" s="180">
        <f t="shared" si="1"/>
        <v>1797</v>
      </c>
      <c r="E17" s="180">
        <f>D17/'A.13.5'!C17*100</f>
        <v>52.162554426705363</v>
      </c>
      <c r="F17" s="213">
        <v>679</v>
      </c>
      <c r="G17" s="295">
        <v>381</v>
      </c>
      <c r="H17" s="213">
        <v>391</v>
      </c>
      <c r="I17" s="295">
        <v>260</v>
      </c>
      <c r="J17" s="213">
        <v>1496</v>
      </c>
      <c r="K17" s="295">
        <v>1156</v>
      </c>
      <c r="L17" s="152">
        <v>774</v>
      </c>
    </row>
    <row r="18" spans="1:12" x14ac:dyDescent="0.25">
      <c r="A18" s="10" t="s">
        <v>23</v>
      </c>
      <c r="B18" s="298" t="s">
        <v>15</v>
      </c>
      <c r="C18" s="298" t="s">
        <v>15</v>
      </c>
      <c r="D18" s="298" t="s">
        <v>15</v>
      </c>
      <c r="E18" s="298" t="s">
        <v>15</v>
      </c>
      <c r="F18" s="290" t="s">
        <v>15</v>
      </c>
      <c r="G18" s="297" t="s">
        <v>15</v>
      </c>
      <c r="H18" s="290">
        <v>13</v>
      </c>
      <c r="I18" s="297" t="s">
        <v>15</v>
      </c>
      <c r="J18" s="290">
        <v>37</v>
      </c>
      <c r="K18" s="297">
        <v>33</v>
      </c>
      <c r="L18" s="152">
        <v>17</v>
      </c>
    </row>
    <row r="19" spans="1:12" ht="13" x14ac:dyDescent="0.3">
      <c r="A19" s="48" t="s">
        <v>16</v>
      </c>
      <c r="B19" s="204">
        <f>SUM(B7:B18)</f>
        <v>57850</v>
      </c>
      <c r="C19" s="205">
        <f>B19/'A.13.5'!B19*100</f>
        <v>61.385172058870339</v>
      </c>
      <c r="D19" s="179">
        <f t="shared" ref="D19:K19" si="2">SUM(D7:D18)</f>
        <v>41887</v>
      </c>
      <c r="E19" s="205">
        <f>D19/'A.13.5'!C19*100</f>
        <v>62.613232084666201</v>
      </c>
      <c r="F19" s="179">
        <v>31238</v>
      </c>
      <c r="G19" s="179">
        <v>21219</v>
      </c>
      <c r="H19" s="179">
        <f t="shared" si="2"/>
        <v>7119</v>
      </c>
      <c r="I19" s="179">
        <f t="shared" si="2"/>
        <v>4914</v>
      </c>
      <c r="J19" s="179">
        <f t="shared" si="2"/>
        <v>18089</v>
      </c>
      <c r="K19" s="197">
        <f t="shared" si="2"/>
        <v>14978</v>
      </c>
    </row>
    <row r="20" spans="1:12" ht="13" x14ac:dyDescent="0.3">
      <c r="A20" s="48"/>
      <c r="B20" s="25"/>
      <c r="C20" s="123"/>
      <c r="D20" s="25"/>
      <c r="E20" s="123"/>
      <c r="F20" s="25"/>
      <c r="G20" s="25"/>
      <c r="H20" s="25"/>
      <c r="I20" s="25"/>
      <c r="J20" s="25"/>
      <c r="K20" s="25"/>
    </row>
    <row r="21" spans="1:12" ht="13" x14ac:dyDescent="0.3">
      <c r="A21" s="121" t="s">
        <v>201</v>
      </c>
      <c r="B21" s="25"/>
      <c r="C21" s="123"/>
      <c r="D21" s="25"/>
      <c r="E21" s="123"/>
      <c r="F21" s="25"/>
      <c r="G21" s="25"/>
      <c r="H21" s="25"/>
      <c r="I21" s="25"/>
      <c r="J21" s="25"/>
      <c r="K21" s="25"/>
    </row>
    <row r="22" spans="1:12" x14ac:dyDescent="0.25">
      <c r="A22" s="19" t="s">
        <v>162</v>
      </c>
      <c r="B22" s="24"/>
      <c r="C22" s="24"/>
      <c r="D22" s="24"/>
      <c r="E22" s="24"/>
      <c r="F22" s="24"/>
      <c r="G22" s="24"/>
      <c r="H22" s="24"/>
      <c r="I22" s="24"/>
      <c r="J22" s="24"/>
      <c r="K22" s="24"/>
    </row>
  </sheetData>
  <mergeCells count="4">
    <mergeCell ref="B5:E5"/>
    <mergeCell ref="F5:G5"/>
    <mergeCell ref="H5:I5"/>
    <mergeCell ref="J5:K5"/>
  </mergeCells>
  <pageMargins left="0.7" right="0.7" top="0.75" bottom="0.75" header="0.3" footer="0.3"/>
  <pageSetup paperSize="9" orientation="landscape" verticalDpi="1200" r:id="rId1"/>
  <ignoredErrors>
    <ignoredError sqref="C19" 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6"/>
    <pageSetUpPr fitToPage="1"/>
  </sheetPr>
  <dimension ref="A1:P110"/>
  <sheetViews>
    <sheetView showGridLines="0" zoomScaleNormal="100" workbookViewId="0"/>
  </sheetViews>
  <sheetFormatPr baseColWidth="10" defaultColWidth="11.453125" defaultRowHeight="12.5" x14ac:dyDescent="0.25"/>
  <cols>
    <col min="1" max="1" width="21.1796875" style="34" customWidth="1"/>
    <col min="2" max="7" width="12.81640625" style="35" customWidth="1"/>
    <col min="8" max="8" width="12.81640625" style="34" customWidth="1"/>
    <col min="9" max="9" width="13" style="34" customWidth="1"/>
    <col min="11" max="16384" width="11.453125" style="34"/>
  </cols>
  <sheetData>
    <row r="1" spans="1:16" ht="13" x14ac:dyDescent="0.3">
      <c r="A1" s="1" t="s">
        <v>200</v>
      </c>
    </row>
    <row r="2" spans="1:16" s="37" customFormat="1" ht="18" x14ac:dyDescent="0.4">
      <c r="A2" s="36" t="s">
        <v>89</v>
      </c>
      <c r="B2" s="38"/>
      <c r="C2" s="38"/>
      <c r="D2" s="38"/>
      <c r="E2" s="38"/>
      <c r="F2" s="38"/>
      <c r="G2" s="38"/>
      <c r="J2"/>
    </row>
    <row r="3" spans="1:16" s="40" customFormat="1" ht="15.5" x14ac:dyDescent="0.35">
      <c r="A3" s="39" t="s">
        <v>186</v>
      </c>
      <c r="B3" s="41"/>
      <c r="C3" s="41"/>
      <c r="D3" s="41"/>
      <c r="E3" s="41"/>
      <c r="F3" s="41"/>
      <c r="G3" s="41"/>
      <c r="J3"/>
    </row>
    <row r="4" spans="1:16" s="40" customFormat="1" ht="15.5" x14ac:dyDescent="0.35">
      <c r="A4" s="39"/>
      <c r="B4" s="41"/>
      <c r="C4" s="41"/>
      <c r="D4" s="41"/>
      <c r="E4" s="41"/>
      <c r="F4" s="41"/>
      <c r="G4" s="41"/>
      <c r="J4"/>
    </row>
    <row r="5" spans="1:16" ht="64.5" x14ac:dyDescent="0.25">
      <c r="A5" s="75" t="s">
        <v>8</v>
      </c>
      <c r="B5" s="76" t="s">
        <v>103</v>
      </c>
      <c r="C5" s="76" t="s">
        <v>104</v>
      </c>
      <c r="D5" s="76" t="s">
        <v>115</v>
      </c>
      <c r="E5" s="76" t="s">
        <v>116</v>
      </c>
      <c r="F5" s="76" t="s">
        <v>187</v>
      </c>
      <c r="G5" s="77" t="s">
        <v>105</v>
      </c>
      <c r="H5" s="78" t="s">
        <v>188</v>
      </c>
      <c r="I5" s="78" t="s">
        <v>163</v>
      </c>
      <c r="K5" s="20"/>
      <c r="L5" s="20"/>
      <c r="M5" s="20"/>
      <c r="N5" s="20"/>
      <c r="O5" s="20"/>
      <c r="P5" s="20"/>
    </row>
    <row r="6" spans="1:16" s="42" customFormat="1" ht="15" x14ac:dyDescent="0.3">
      <c r="A6" s="79" t="s">
        <v>76</v>
      </c>
      <c r="B6" s="80">
        <v>38305</v>
      </c>
      <c r="C6" s="80">
        <v>8946</v>
      </c>
      <c r="D6" s="80">
        <v>39582</v>
      </c>
      <c r="E6" s="80">
        <v>23745</v>
      </c>
      <c r="F6" s="80">
        <v>16935</v>
      </c>
      <c r="G6" s="81">
        <v>20.413080895008605</v>
      </c>
      <c r="H6" s="292">
        <v>49</v>
      </c>
      <c r="I6" s="292">
        <v>9.8190595178661475</v>
      </c>
      <c r="J6"/>
      <c r="K6" s="20"/>
      <c r="L6" s="20"/>
      <c r="M6" s="20"/>
      <c r="N6" s="20"/>
      <c r="O6" s="20"/>
      <c r="P6" s="20"/>
    </row>
    <row r="7" spans="1:16" s="42" customFormat="1" ht="13" x14ac:dyDescent="0.3">
      <c r="A7" s="82"/>
      <c r="B7" s="83"/>
      <c r="C7" s="83"/>
      <c r="D7" s="83"/>
      <c r="E7" s="83"/>
      <c r="F7" s="83"/>
      <c r="G7" s="83"/>
      <c r="H7" s="193"/>
      <c r="I7" s="193"/>
      <c r="J7"/>
      <c r="K7" s="20"/>
      <c r="L7" s="20"/>
      <c r="M7" s="20"/>
      <c r="N7" s="20"/>
      <c r="O7" s="20"/>
      <c r="P7" s="20"/>
    </row>
    <row r="8" spans="1:16" s="43" customFormat="1" x14ac:dyDescent="0.25">
      <c r="A8" s="10" t="s">
        <v>137</v>
      </c>
      <c r="B8" s="176">
        <v>9451</v>
      </c>
      <c r="C8" s="85">
        <v>1511</v>
      </c>
      <c r="D8" s="85">
        <v>8081</v>
      </c>
      <c r="E8" s="85">
        <v>5089</v>
      </c>
      <c r="F8" s="85">
        <v>3780</v>
      </c>
      <c r="G8" s="85">
        <v>16</v>
      </c>
      <c r="H8" s="276">
        <v>55</v>
      </c>
      <c r="I8" s="276">
        <v>9.2196049504654631</v>
      </c>
      <c r="J8"/>
      <c r="K8" s="20"/>
      <c r="L8" s="20"/>
      <c r="M8" s="20"/>
      <c r="N8" s="20"/>
      <c r="O8" s="20"/>
      <c r="P8" s="20"/>
    </row>
    <row r="9" spans="1:16" s="43" customFormat="1" x14ac:dyDescent="0.25">
      <c r="A9" s="10" t="s">
        <v>9</v>
      </c>
      <c r="B9" s="176">
        <v>11241</v>
      </c>
      <c r="C9" s="85">
        <v>3325</v>
      </c>
      <c r="D9" s="85">
        <v>11673</v>
      </c>
      <c r="E9" s="85">
        <v>7153</v>
      </c>
      <c r="F9" s="85">
        <v>5747</v>
      </c>
      <c r="G9" s="85">
        <v>26</v>
      </c>
      <c r="H9" s="276">
        <v>63</v>
      </c>
      <c r="I9" s="276">
        <v>21.605418065746381</v>
      </c>
      <c r="J9"/>
      <c r="K9" s="20"/>
      <c r="L9" s="20"/>
      <c r="M9" s="20"/>
      <c r="N9" s="20"/>
      <c r="O9" s="20"/>
      <c r="P9" s="20"/>
    </row>
    <row r="10" spans="1:16" s="43" customFormat="1" x14ac:dyDescent="0.25">
      <c r="A10" s="10" t="s">
        <v>98</v>
      </c>
      <c r="B10" s="176">
        <v>860</v>
      </c>
      <c r="C10" s="85">
        <v>176</v>
      </c>
      <c r="D10" s="85">
        <v>1248</v>
      </c>
      <c r="E10" s="85">
        <v>662</v>
      </c>
      <c r="F10" s="85">
        <v>417</v>
      </c>
      <c r="G10" s="85">
        <v>13</v>
      </c>
      <c r="H10" s="276">
        <v>21</v>
      </c>
      <c r="I10" s="276">
        <v>4.8845738469719482</v>
      </c>
      <c r="J10"/>
      <c r="K10" s="20"/>
      <c r="L10" s="20"/>
      <c r="M10" s="20"/>
      <c r="N10" s="20"/>
      <c r="O10" s="20"/>
      <c r="P10" s="20"/>
    </row>
    <row r="11" spans="1:16" s="43" customFormat="1" x14ac:dyDescent="0.25">
      <c r="A11" s="10" t="s">
        <v>138</v>
      </c>
      <c r="B11" s="176">
        <v>2617</v>
      </c>
      <c r="C11" s="85">
        <v>713</v>
      </c>
      <c r="D11" s="85">
        <v>2659</v>
      </c>
      <c r="E11" s="85">
        <v>1743</v>
      </c>
      <c r="F11" s="85">
        <v>1100</v>
      </c>
      <c r="G11" s="85">
        <v>16</v>
      </c>
      <c r="H11" s="276">
        <v>52</v>
      </c>
      <c r="I11" s="276">
        <v>8.9781643988597288</v>
      </c>
      <c r="J11"/>
      <c r="K11" s="27"/>
      <c r="L11" s="27"/>
      <c r="M11" s="27"/>
      <c r="N11" s="27"/>
      <c r="O11" s="27"/>
      <c r="P11" s="27"/>
    </row>
    <row r="12" spans="1:16" s="43" customFormat="1" x14ac:dyDescent="0.25">
      <c r="A12" s="10" t="s">
        <v>139</v>
      </c>
      <c r="B12" s="176">
        <v>1120</v>
      </c>
      <c r="C12" s="85">
        <v>212</v>
      </c>
      <c r="D12" s="85">
        <v>1599</v>
      </c>
      <c r="E12" s="85">
        <v>809</v>
      </c>
      <c r="F12" s="85">
        <v>498</v>
      </c>
      <c r="G12" s="85">
        <v>17</v>
      </c>
      <c r="H12" s="276">
        <v>29</v>
      </c>
      <c r="I12" s="276">
        <v>6.9393937371971521</v>
      </c>
      <c r="J12"/>
      <c r="K12" s="27"/>
      <c r="L12" s="27"/>
      <c r="M12" s="27"/>
      <c r="N12" s="27"/>
      <c r="O12" s="27"/>
      <c r="P12" s="27"/>
    </row>
    <row r="13" spans="1:16" s="43" customFormat="1" x14ac:dyDescent="0.25">
      <c r="A13" s="10" t="s">
        <v>11</v>
      </c>
      <c r="B13" s="176">
        <v>3470</v>
      </c>
      <c r="C13" s="85">
        <v>1173</v>
      </c>
      <c r="D13" s="85">
        <v>3623</v>
      </c>
      <c r="E13" s="85">
        <v>2057</v>
      </c>
      <c r="F13" s="85">
        <v>1270</v>
      </c>
      <c r="G13" s="85">
        <v>20</v>
      </c>
      <c r="H13" s="276">
        <v>33</v>
      </c>
      <c r="I13" s="276">
        <v>8.5197958782175078</v>
      </c>
      <c r="J13"/>
      <c r="K13" s="27"/>
      <c r="L13" s="27"/>
      <c r="M13" s="27"/>
      <c r="N13" s="27"/>
      <c r="O13" s="27"/>
      <c r="P13" s="27"/>
    </row>
    <row r="14" spans="1:16" s="43" customFormat="1" x14ac:dyDescent="0.25">
      <c r="A14" s="10" t="s">
        <v>140</v>
      </c>
      <c r="B14" s="176">
        <v>3445</v>
      </c>
      <c r="C14" s="85">
        <v>449</v>
      </c>
      <c r="D14" s="85">
        <v>4032</v>
      </c>
      <c r="E14" s="85">
        <v>2127</v>
      </c>
      <c r="F14" s="85">
        <v>1388</v>
      </c>
      <c r="G14" s="85">
        <v>22</v>
      </c>
      <c r="H14" s="276">
        <v>33</v>
      </c>
      <c r="I14" s="276">
        <v>7.5646634710132412</v>
      </c>
      <c r="J14"/>
      <c r="K14" s="20"/>
      <c r="L14" s="20"/>
      <c r="M14" s="20"/>
      <c r="N14" s="20"/>
      <c r="O14" s="20"/>
      <c r="P14" s="20"/>
    </row>
    <row r="15" spans="1:16" s="43" customFormat="1" x14ac:dyDescent="0.25">
      <c r="A15" s="10" t="s">
        <v>12</v>
      </c>
      <c r="B15" s="176">
        <v>1390</v>
      </c>
      <c r="C15" s="85">
        <v>213</v>
      </c>
      <c r="D15" s="85">
        <v>2121</v>
      </c>
      <c r="E15" s="85">
        <v>981</v>
      </c>
      <c r="F15" s="85">
        <v>509</v>
      </c>
      <c r="G15" s="85">
        <v>26</v>
      </c>
      <c r="H15" s="276">
        <v>31</v>
      </c>
      <c r="I15" s="276">
        <v>8.9498895166911367</v>
      </c>
      <c r="J15"/>
      <c r="K15" s="20"/>
      <c r="L15" s="20"/>
      <c r="M15" s="20"/>
      <c r="N15" s="20"/>
      <c r="O15" s="20"/>
      <c r="P15" s="20"/>
    </row>
    <row r="16" spans="1:16" s="43" customFormat="1" x14ac:dyDescent="0.25">
      <c r="A16" s="10" t="s">
        <v>125</v>
      </c>
      <c r="B16" s="176">
        <v>4218</v>
      </c>
      <c r="C16" s="85">
        <v>1327</v>
      </c>
      <c r="D16" s="85">
        <v>4581</v>
      </c>
      <c r="E16" s="85">
        <v>2917</v>
      </c>
      <c r="F16" s="85">
        <v>2072</v>
      </c>
      <c r="G16" s="85">
        <v>22</v>
      </c>
      <c r="H16" s="276">
        <v>63</v>
      </c>
      <c r="I16" s="276">
        <v>13.324576166824022</v>
      </c>
      <c r="J16"/>
      <c r="K16" s="20"/>
      <c r="L16" s="20"/>
      <c r="M16" s="20"/>
      <c r="N16" s="20"/>
      <c r="O16" s="20"/>
      <c r="P16" s="20"/>
    </row>
    <row r="17" spans="1:16" s="43" customFormat="1" x14ac:dyDescent="0.25">
      <c r="A17" s="10" t="s">
        <v>13</v>
      </c>
      <c r="B17" s="176">
        <v>757</v>
      </c>
      <c r="C17" s="85">
        <v>143</v>
      </c>
      <c r="D17" s="85">
        <v>829</v>
      </c>
      <c r="E17" s="85">
        <v>454</v>
      </c>
      <c r="F17" s="85">
        <v>243</v>
      </c>
      <c r="G17" s="85">
        <v>15</v>
      </c>
      <c r="H17" s="276">
        <v>25</v>
      </c>
      <c r="I17" s="276">
        <v>4.4934844475510509</v>
      </c>
      <c r="J17"/>
      <c r="K17" s="20"/>
      <c r="L17" s="20"/>
      <c r="M17" s="20"/>
      <c r="N17" s="20"/>
      <c r="O17" s="20"/>
      <c r="P17" s="20"/>
    </row>
    <row r="18" spans="1:16" s="43" customFormat="1" x14ac:dyDescent="0.25">
      <c r="A18" s="10" t="s">
        <v>141</v>
      </c>
      <c r="B18" s="176">
        <v>583</v>
      </c>
      <c r="C18" s="85">
        <v>49</v>
      </c>
      <c r="D18" s="85">
        <v>819</v>
      </c>
      <c r="E18" s="85">
        <v>406</v>
      </c>
      <c r="F18" s="85">
        <v>287</v>
      </c>
      <c r="G18" s="85">
        <v>11</v>
      </c>
      <c r="H18" s="276">
        <v>20</v>
      </c>
      <c r="I18" s="276">
        <v>3.8049583115794134</v>
      </c>
      <c r="J18"/>
      <c r="K18" s="20"/>
      <c r="L18" s="20"/>
      <c r="M18" s="20"/>
      <c r="N18" s="20"/>
      <c r="O18" s="20"/>
      <c r="P18" s="20"/>
    </row>
    <row r="19" spans="1:16" s="43" customFormat="1" x14ac:dyDescent="0.25">
      <c r="A19" s="10" t="s">
        <v>23</v>
      </c>
      <c r="B19" s="85" t="s">
        <v>15</v>
      </c>
      <c r="C19" s="85" t="s">
        <v>15</v>
      </c>
      <c r="D19" s="85" t="s">
        <v>15</v>
      </c>
      <c r="E19" s="85" t="s">
        <v>15</v>
      </c>
      <c r="F19" s="85" t="s">
        <v>15</v>
      </c>
      <c r="G19" s="85" t="s">
        <v>15</v>
      </c>
      <c r="H19" s="245" t="s">
        <v>15</v>
      </c>
      <c r="I19" s="91" t="s">
        <v>15</v>
      </c>
      <c r="J19"/>
      <c r="K19" s="20"/>
      <c r="L19" s="20"/>
      <c r="M19" s="20"/>
      <c r="N19" s="20"/>
      <c r="O19" s="20"/>
      <c r="P19" s="20"/>
    </row>
    <row r="20" spans="1:16" s="45" customFormat="1" x14ac:dyDescent="0.25">
      <c r="B20" s="86"/>
      <c r="C20" s="86"/>
      <c r="D20" s="86"/>
      <c r="E20" s="86"/>
      <c r="F20" s="86"/>
      <c r="G20" s="86"/>
      <c r="J20"/>
      <c r="K20" s="20"/>
      <c r="L20" s="20"/>
      <c r="M20" s="20"/>
      <c r="N20" s="20"/>
      <c r="O20" s="20"/>
      <c r="P20" s="20"/>
    </row>
    <row r="21" spans="1:16" s="45" customFormat="1" x14ac:dyDescent="0.25">
      <c r="A21" s="87" t="s">
        <v>77</v>
      </c>
      <c r="B21" s="86"/>
      <c r="C21" s="86"/>
      <c r="D21" s="86"/>
      <c r="E21" s="86"/>
      <c r="F21" s="86"/>
      <c r="G21" s="86"/>
      <c r="J21"/>
      <c r="K21" s="2"/>
      <c r="L21" s="2"/>
      <c r="M21" s="2"/>
      <c r="N21" s="2"/>
      <c r="O21" s="2"/>
      <c r="P21" s="20"/>
    </row>
    <row r="22" spans="1:16" s="45" customFormat="1" x14ac:dyDescent="0.25">
      <c r="A22" s="45" t="s">
        <v>27</v>
      </c>
      <c r="B22" s="86"/>
      <c r="C22" s="86"/>
      <c r="D22" s="86"/>
      <c r="E22" s="86"/>
      <c r="F22" s="86"/>
      <c r="G22" s="86"/>
      <c r="J22"/>
      <c r="K22" s="20"/>
      <c r="L22" s="20"/>
      <c r="M22" s="20"/>
      <c r="N22" s="20"/>
      <c r="O22" s="20"/>
      <c r="P22" s="20"/>
    </row>
    <row r="23" spans="1:16" s="45" customFormat="1" x14ac:dyDescent="0.25">
      <c r="A23" s="121" t="s">
        <v>114</v>
      </c>
      <c r="B23" s="86"/>
      <c r="C23" s="86"/>
      <c r="D23" s="86"/>
      <c r="E23" s="86"/>
      <c r="F23" s="86"/>
      <c r="G23" s="86"/>
      <c r="J23"/>
      <c r="K23" s="20"/>
      <c r="L23" s="20"/>
      <c r="M23" s="20"/>
      <c r="N23" s="20"/>
      <c r="O23" s="20"/>
      <c r="P23" s="20"/>
    </row>
    <row r="24" spans="1:16" s="45" customFormat="1" x14ac:dyDescent="0.25">
      <c r="A24" s="19" t="s">
        <v>162</v>
      </c>
      <c r="B24" s="86"/>
      <c r="C24" s="86"/>
      <c r="D24" s="86"/>
      <c r="E24" s="86"/>
      <c r="F24" s="86"/>
      <c r="G24" s="86"/>
      <c r="J24"/>
      <c r="K24" s="20"/>
      <c r="L24" s="20"/>
      <c r="M24" s="20"/>
      <c r="N24" s="20"/>
      <c r="O24" s="20"/>
      <c r="P24" s="20"/>
    </row>
    <row r="25" spans="1:16" s="45" customFormat="1" x14ac:dyDescent="0.25">
      <c r="A25" s="44"/>
      <c r="B25" s="46"/>
      <c r="C25" s="46"/>
      <c r="D25" s="46"/>
      <c r="E25" s="46"/>
      <c r="F25" s="46"/>
      <c r="G25" s="86"/>
      <c r="H25" s="44"/>
      <c r="J25"/>
      <c r="K25" s="20"/>
      <c r="L25" s="20"/>
      <c r="M25" s="20"/>
      <c r="N25" s="20"/>
      <c r="O25" s="20"/>
      <c r="P25" s="20"/>
    </row>
    <row r="26" spans="1:16" s="44" customFormat="1" x14ac:dyDescent="0.25">
      <c r="B26" s="46"/>
      <c r="C26" s="46"/>
      <c r="D26" s="46"/>
      <c r="E26" s="46"/>
      <c r="F26" s="46"/>
      <c r="G26" s="46"/>
      <c r="J26"/>
      <c r="K26" s="20"/>
      <c r="L26" s="20"/>
      <c r="M26" s="20"/>
      <c r="N26" s="20"/>
      <c r="O26" s="20"/>
      <c r="P26" s="20"/>
    </row>
    <row r="27" spans="1:16" s="44" customFormat="1" x14ac:dyDescent="0.25">
      <c r="B27" s="46"/>
      <c r="C27" s="46"/>
      <c r="D27" s="46"/>
      <c r="E27" s="46"/>
      <c r="F27" s="46"/>
      <c r="G27" s="46"/>
      <c r="J27"/>
      <c r="K27" s="20"/>
      <c r="L27" s="20"/>
      <c r="M27" s="20"/>
      <c r="N27" s="20"/>
      <c r="O27" s="20"/>
      <c r="P27" s="20"/>
    </row>
    <row r="28" spans="1:16" s="44" customFormat="1" x14ac:dyDescent="0.25">
      <c r="B28" s="46"/>
      <c r="C28" s="46"/>
      <c r="D28" s="46"/>
      <c r="E28" s="46"/>
      <c r="F28" s="46"/>
      <c r="G28" s="46"/>
      <c r="J28"/>
    </row>
    <row r="29" spans="1:16" s="44" customFormat="1" x14ac:dyDescent="0.25">
      <c r="B29" s="46"/>
      <c r="C29" s="46"/>
      <c r="D29" s="46"/>
      <c r="E29" s="46"/>
      <c r="F29" s="46"/>
      <c r="G29" s="46"/>
      <c r="J29"/>
    </row>
    <row r="30" spans="1:16" s="44" customFormat="1" x14ac:dyDescent="0.25">
      <c r="B30" s="46"/>
      <c r="C30" s="46"/>
      <c r="D30" s="46"/>
      <c r="E30" s="46"/>
      <c r="F30" s="46"/>
      <c r="G30" s="46"/>
      <c r="J30"/>
    </row>
    <row r="31" spans="1:16" s="44" customFormat="1" x14ac:dyDescent="0.25">
      <c r="B31" s="46"/>
      <c r="C31" s="46"/>
      <c r="D31" s="46"/>
      <c r="E31" s="46"/>
      <c r="F31" s="46"/>
      <c r="G31" s="46"/>
      <c r="J31"/>
    </row>
    <row r="32" spans="1:16" s="201" customFormat="1" x14ac:dyDescent="0.25">
      <c r="B32" s="200"/>
      <c r="C32" s="200"/>
      <c r="D32" s="200"/>
      <c r="E32" s="200"/>
      <c r="F32" s="200"/>
      <c r="G32" s="200"/>
      <c r="J32"/>
    </row>
    <row r="33" spans="2:10" s="44" customFormat="1" x14ac:dyDescent="0.25">
      <c r="B33" s="46"/>
      <c r="C33" s="46"/>
      <c r="D33" s="46"/>
      <c r="E33" s="46"/>
      <c r="F33" s="46"/>
      <c r="G33" s="46"/>
      <c r="J33"/>
    </row>
    <row r="34" spans="2:10" s="44" customFormat="1" x14ac:dyDescent="0.25">
      <c r="B34" s="46"/>
      <c r="C34" s="46"/>
      <c r="D34" s="46"/>
      <c r="E34" s="46"/>
      <c r="F34" s="46"/>
      <c r="G34" s="46"/>
      <c r="J34"/>
    </row>
    <row r="35" spans="2:10" s="44" customFormat="1" x14ac:dyDescent="0.25">
      <c r="B35" s="46"/>
      <c r="C35" s="46"/>
      <c r="D35" s="46"/>
      <c r="E35" s="46"/>
      <c r="F35" s="46"/>
      <c r="G35" s="46"/>
      <c r="J35"/>
    </row>
    <row r="36" spans="2:10" s="44" customFormat="1" x14ac:dyDescent="0.25">
      <c r="B36" s="46"/>
      <c r="C36" s="46"/>
      <c r="D36" s="46"/>
      <c r="E36" s="46"/>
      <c r="F36" s="46"/>
      <c r="G36" s="46"/>
      <c r="J36"/>
    </row>
    <row r="37" spans="2:10" s="44" customFormat="1" x14ac:dyDescent="0.25">
      <c r="B37" s="46"/>
      <c r="C37" s="46"/>
      <c r="D37" s="46"/>
      <c r="E37" s="46"/>
      <c r="F37" s="46"/>
      <c r="G37" s="46"/>
      <c r="H37" s="46"/>
      <c r="I37" s="46"/>
      <c r="J37"/>
    </row>
    <row r="38" spans="2:10" s="44" customFormat="1" x14ac:dyDescent="0.25">
      <c r="B38" s="46"/>
      <c r="C38" s="46"/>
      <c r="D38" s="46"/>
      <c r="E38" s="46"/>
      <c r="F38" s="46"/>
      <c r="G38" s="46"/>
      <c r="J38"/>
    </row>
    <row r="39" spans="2:10" s="44" customFormat="1" x14ac:dyDescent="0.25">
      <c r="B39" s="46"/>
      <c r="C39" s="46"/>
      <c r="D39" s="46"/>
      <c r="E39" s="46"/>
      <c r="F39" s="46"/>
      <c r="G39" s="46"/>
      <c r="J39"/>
    </row>
    <row r="40" spans="2:10" s="44" customFormat="1" x14ac:dyDescent="0.25">
      <c r="B40" s="46"/>
      <c r="C40" s="46"/>
      <c r="D40" s="46"/>
      <c r="E40" s="46"/>
      <c r="F40" s="46"/>
      <c r="G40" s="46"/>
      <c r="J40"/>
    </row>
    <row r="41" spans="2:10" s="44" customFormat="1" x14ac:dyDescent="0.25">
      <c r="B41" s="46"/>
      <c r="C41" s="46"/>
      <c r="D41" s="46"/>
      <c r="E41" s="46"/>
      <c r="F41" s="46"/>
      <c r="G41" s="46"/>
      <c r="J41"/>
    </row>
    <row r="42" spans="2:10" s="44" customFormat="1" x14ac:dyDescent="0.25">
      <c r="B42" s="46"/>
      <c r="C42" s="46"/>
      <c r="D42" s="46"/>
      <c r="E42" s="46"/>
      <c r="F42" s="46"/>
      <c r="G42" s="46"/>
      <c r="J42"/>
    </row>
    <row r="43" spans="2:10" s="44" customFormat="1" x14ac:dyDescent="0.25">
      <c r="B43" s="46"/>
      <c r="C43" s="46"/>
      <c r="D43" s="46"/>
      <c r="E43" s="46"/>
      <c r="F43" s="46"/>
      <c r="G43" s="46"/>
      <c r="J43"/>
    </row>
    <row r="44" spans="2:10" s="44" customFormat="1" x14ac:dyDescent="0.25">
      <c r="B44" s="46"/>
      <c r="C44" s="46"/>
      <c r="D44" s="46"/>
      <c r="E44" s="46"/>
      <c r="F44" s="46"/>
      <c r="G44" s="46"/>
      <c r="J44"/>
    </row>
    <row r="45" spans="2:10" s="44" customFormat="1" x14ac:dyDescent="0.25">
      <c r="B45" s="46"/>
      <c r="C45" s="46"/>
      <c r="D45" s="46"/>
      <c r="E45" s="46"/>
      <c r="F45" s="46"/>
      <c r="G45" s="46"/>
      <c r="J45"/>
    </row>
    <row r="46" spans="2:10" s="44" customFormat="1" x14ac:dyDescent="0.25">
      <c r="B46" s="46"/>
      <c r="C46" s="46"/>
      <c r="D46" s="46"/>
      <c r="E46" s="46"/>
      <c r="F46" s="46"/>
      <c r="G46" s="46"/>
      <c r="J46"/>
    </row>
    <row r="47" spans="2:10" s="44" customFormat="1" x14ac:dyDescent="0.25">
      <c r="B47" s="46"/>
      <c r="C47" s="46"/>
      <c r="D47" s="46"/>
      <c r="E47" s="46"/>
      <c r="F47" s="46"/>
      <c r="G47" s="46"/>
      <c r="J47"/>
    </row>
    <row r="48" spans="2:10" s="44" customFormat="1" x14ac:dyDescent="0.25">
      <c r="B48" s="46"/>
      <c r="C48" s="46"/>
      <c r="D48" s="46"/>
      <c r="E48" s="46"/>
      <c r="F48" s="46"/>
      <c r="G48" s="46"/>
      <c r="J48"/>
    </row>
    <row r="49" spans="2:10" s="44" customFormat="1" x14ac:dyDescent="0.25">
      <c r="B49" s="46"/>
      <c r="C49" s="46"/>
      <c r="D49" s="46"/>
      <c r="E49" s="46"/>
      <c r="F49" s="46"/>
      <c r="G49" s="46"/>
      <c r="J49"/>
    </row>
    <row r="50" spans="2:10" s="44" customFormat="1" x14ac:dyDescent="0.25">
      <c r="B50" s="46"/>
      <c r="C50" s="46"/>
      <c r="D50" s="46"/>
      <c r="E50" s="46"/>
      <c r="F50" s="46"/>
      <c r="G50" s="46"/>
      <c r="J50"/>
    </row>
    <row r="51" spans="2:10" s="44" customFormat="1" x14ac:dyDescent="0.25">
      <c r="B51" s="46"/>
      <c r="C51" s="46"/>
      <c r="D51" s="46"/>
      <c r="E51" s="46"/>
      <c r="F51" s="46"/>
      <c r="G51" s="46"/>
      <c r="J51"/>
    </row>
    <row r="52" spans="2:10" s="44" customFormat="1" x14ac:dyDescent="0.25">
      <c r="B52" s="46"/>
      <c r="C52" s="46"/>
      <c r="D52" s="46"/>
      <c r="E52" s="46"/>
      <c r="F52" s="46"/>
      <c r="G52" s="46"/>
      <c r="J52"/>
    </row>
    <row r="53" spans="2:10" s="44" customFormat="1" x14ac:dyDescent="0.25">
      <c r="B53" s="46"/>
      <c r="C53" s="46"/>
      <c r="D53" s="46"/>
      <c r="E53" s="46"/>
      <c r="F53" s="46"/>
      <c r="G53" s="46"/>
      <c r="J53"/>
    </row>
    <row r="54" spans="2:10" s="44" customFormat="1" x14ac:dyDescent="0.25">
      <c r="B54" s="46"/>
      <c r="C54" s="46"/>
      <c r="D54" s="46"/>
      <c r="E54" s="46"/>
      <c r="F54" s="46"/>
      <c r="G54" s="46"/>
      <c r="J54"/>
    </row>
    <row r="55" spans="2:10" s="44" customFormat="1" x14ac:dyDescent="0.25">
      <c r="B55" s="46"/>
      <c r="C55" s="46"/>
      <c r="D55" s="46"/>
      <c r="E55" s="46"/>
      <c r="F55" s="46"/>
      <c r="G55" s="46"/>
      <c r="J55"/>
    </row>
    <row r="56" spans="2:10" s="44" customFormat="1" x14ac:dyDescent="0.25">
      <c r="B56" s="46"/>
      <c r="C56" s="46"/>
      <c r="D56" s="46"/>
      <c r="E56" s="46"/>
      <c r="F56" s="46"/>
      <c r="G56" s="46"/>
      <c r="J56"/>
    </row>
    <row r="57" spans="2:10" s="44" customFormat="1" x14ac:dyDescent="0.25">
      <c r="B57" s="46"/>
      <c r="C57" s="46"/>
      <c r="D57" s="46"/>
      <c r="E57" s="46"/>
      <c r="F57" s="46"/>
      <c r="G57" s="46"/>
      <c r="J57"/>
    </row>
    <row r="58" spans="2:10" s="44" customFormat="1" x14ac:dyDescent="0.25">
      <c r="B58" s="46"/>
      <c r="C58" s="46"/>
      <c r="D58" s="46"/>
      <c r="E58" s="46"/>
      <c r="F58" s="46"/>
      <c r="G58" s="46"/>
      <c r="J58"/>
    </row>
    <row r="59" spans="2:10" s="44" customFormat="1" x14ac:dyDescent="0.25">
      <c r="B59" s="46"/>
      <c r="C59" s="46"/>
      <c r="D59" s="46"/>
      <c r="E59" s="46"/>
      <c r="F59" s="46"/>
      <c r="G59" s="46"/>
      <c r="J59"/>
    </row>
    <row r="60" spans="2:10" s="44" customFormat="1" x14ac:dyDescent="0.25">
      <c r="B60" s="46"/>
      <c r="C60" s="46"/>
      <c r="D60" s="46"/>
      <c r="E60" s="46"/>
      <c r="F60" s="46"/>
      <c r="G60" s="46"/>
      <c r="J60"/>
    </row>
    <row r="61" spans="2:10" s="44" customFormat="1" x14ac:dyDescent="0.25">
      <c r="B61" s="46"/>
      <c r="C61" s="46"/>
      <c r="D61" s="46"/>
      <c r="E61" s="46"/>
      <c r="F61" s="46"/>
      <c r="G61" s="46"/>
      <c r="J61"/>
    </row>
    <row r="62" spans="2:10" s="44" customFormat="1" x14ac:dyDescent="0.25">
      <c r="B62" s="46"/>
      <c r="C62" s="46"/>
      <c r="D62" s="46"/>
      <c r="E62" s="46"/>
      <c r="F62" s="46"/>
      <c r="G62" s="46"/>
      <c r="J62"/>
    </row>
    <row r="63" spans="2:10" s="44" customFormat="1" x14ac:dyDescent="0.25">
      <c r="B63" s="46"/>
      <c r="C63" s="46"/>
      <c r="D63" s="46"/>
      <c r="E63" s="46"/>
      <c r="F63" s="46"/>
      <c r="G63" s="46"/>
      <c r="J63"/>
    </row>
    <row r="64" spans="2:10" s="44" customFormat="1" x14ac:dyDescent="0.25">
      <c r="B64" s="46"/>
      <c r="C64" s="46"/>
      <c r="D64" s="46"/>
      <c r="E64" s="46"/>
      <c r="F64" s="46"/>
      <c r="G64" s="46"/>
      <c r="J64"/>
    </row>
    <row r="65" spans="2:10" s="44" customFormat="1" x14ac:dyDescent="0.25">
      <c r="B65" s="46"/>
      <c r="C65" s="46"/>
      <c r="D65" s="46"/>
      <c r="E65" s="46"/>
      <c r="F65" s="46"/>
      <c r="G65" s="46"/>
      <c r="J65"/>
    </row>
    <row r="66" spans="2:10" s="44" customFormat="1" x14ac:dyDescent="0.25">
      <c r="B66" s="46"/>
      <c r="C66" s="46"/>
      <c r="D66" s="46"/>
      <c r="E66" s="46"/>
      <c r="F66" s="46"/>
      <c r="G66" s="46"/>
      <c r="J66"/>
    </row>
    <row r="67" spans="2:10" s="44" customFormat="1" x14ac:dyDescent="0.25">
      <c r="B67" s="46"/>
      <c r="C67" s="46"/>
      <c r="D67" s="46"/>
      <c r="E67" s="46"/>
      <c r="F67" s="46"/>
      <c r="G67" s="46"/>
      <c r="J67"/>
    </row>
    <row r="68" spans="2:10" s="44" customFormat="1" x14ac:dyDescent="0.25">
      <c r="B68" s="46"/>
      <c r="C68" s="46"/>
      <c r="D68" s="46"/>
      <c r="E68" s="46"/>
      <c r="F68" s="46"/>
      <c r="G68" s="46"/>
      <c r="J68"/>
    </row>
    <row r="69" spans="2:10" s="44" customFormat="1" x14ac:dyDescent="0.25">
      <c r="B69" s="46"/>
      <c r="C69" s="46"/>
      <c r="D69" s="46"/>
      <c r="E69" s="46"/>
      <c r="F69" s="46"/>
      <c r="G69" s="46"/>
      <c r="J69"/>
    </row>
    <row r="70" spans="2:10" s="44" customFormat="1" x14ac:dyDescent="0.25">
      <c r="B70" s="46"/>
      <c r="C70" s="46"/>
      <c r="D70" s="46"/>
      <c r="E70" s="46"/>
      <c r="F70" s="46"/>
      <c r="G70" s="46"/>
      <c r="J70"/>
    </row>
    <row r="71" spans="2:10" s="44" customFormat="1" x14ac:dyDescent="0.25">
      <c r="B71" s="46"/>
      <c r="C71" s="46"/>
      <c r="D71" s="46"/>
      <c r="E71" s="46"/>
      <c r="F71" s="46"/>
      <c r="G71" s="46"/>
      <c r="J71"/>
    </row>
    <row r="72" spans="2:10" s="44" customFormat="1" x14ac:dyDescent="0.25">
      <c r="B72" s="46"/>
      <c r="C72" s="46"/>
      <c r="D72" s="46"/>
      <c r="E72" s="46"/>
      <c r="F72" s="46"/>
      <c r="G72" s="46"/>
      <c r="J72"/>
    </row>
    <row r="73" spans="2:10" s="44" customFormat="1" x14ac:dyDescent="0.25">
      <c r="B73" s="46"/>
      <c r="C73" s="46"/>
      <c r="D73" s="46"/>
      <c r="E73" s="46"/>
      <c r="F73" s="46"/>
      <c r="G73" s="46"/>
      <c r="J73"/>
    </row>
    <row r="74" spans="2:10" s="44" customFormat="1" x14ac:dyDescent="0.25">
      <c r="B74" s="46"/>
      <c r="C74" s="46"/>
      <c r="D74" s="46"/>
      <c r="E74" s="46"/>
      <c r="F74" s="46"/>
      <c r="G74" s="46"/>
      <c r="J74"/>
    </row>
    <row r="75" spans="2:10" s="44" customFormat="1" x14ac:dyDescent="0.25">
      <c r="B75" s="46"/>
      <c r="C75" s="46"/>
      <c r="D75" s="46"/>
      <c r="E75" s="46"/>
      <c r="F75" s="46"/>
      <c r="G75" s="46"/>
      <c r="J75"/>
    </row>
    <row r="76" spans="2:10" s="44" customFormat="1" x14ac:dyDescent="0.25">
      <c r="B76" s="46"/>
      <c r="C76" s="46"/>
      <c r="D76" s="46"/>
      <c r="E76" s="46"/>
      <c r="F76" s="46"/>
      <c r="G76" s="46"/>
      <c r="J76"/>
    </row>
    <row r="77" spans="2:10" s="44" customFormat="1" x14ac:dyDescent="0.25">
      <c r="B77" s="46"/>
      <c r="C77" s="46"/>
      <c r="D77" s="46"/>
      <c r="E77" s="46"/>
      <c r="F77" s="46"/>
      <c r="G77" s="46"/>
      <c r="J77"/>
    </row>
    <row r="78" spans="2:10" s="44" customFormat="1" x14ac:dyDescent="0.25">
      <c r="B78" s="46"/>
      <c r="C78" s="46"/>
      <c r="D78" s="46"/>
      <c r="E78" s="46"/>
      <c r="F78" s="46"/>
      <c r="G78" s="46"/>
      <c r="J78"/>
    </row>
    <row r="79" spans="2:10" s="44" customFormat="1" x14ac:dyDescent="0.25">
      <c r="B79" s="46"/>
      <c r="C79" s="46"/>
      <c r="D79" s="46"/>
      <c r="E79" s="46"/>
      <c r="F79" s="46"/>
      <c r="G79" s="46"/>
      <c r="J79"/>
    </row>
    <row r="80" spans="2:10" s="44" customFormat="1" x14ac:dyDescent="0.25">
      <c r="B80" s="46"/>
      <c r="C80" s="46"/>
      <c r="D80" s="46"/>
      <c r="E80" s="46"/>
      <c r="F80" s="46"/>
      <c r="G80" s="46"/>
      <c r="J80"/>
    </row>
    <row r="81" spans="2:10" s="44" customFormat="1" x14ac:dyDescent="0.25">
      <c r="B81" s="46"/>
      <c r="C81" s="46"/>
      <c r="D81" s="46"/>
      <c r="E81" s="46"/>
      <c r="F81" s="46"/>
      <c r="G81" s="46"/>
      <c r="J81"/>
    </row>
    <row r="82" spans="2:10" s="44" customFormat="1" x14ac:dyDescent="0.25">
      <c r="B82" s="46"/>
      <c r="C82" s="46"/>
      <c r="D82" s="46"/>
      <c r="E82" s="46"/>
      <c r="F82" s="46"/>
      <c r="G82" s="46"/>
      <c r="J82"/>
    </row>
    <row r="83" spans="2:10" s="44" customFormat="1" x14ac:dyDescent="0.25">
      <c r="B83" s="46"/>
      <c r="C83" s="46"/>
      <c r="D83" s="46"/>
      <c r="E83" s="46"/>
      <c r="F83" s="46"/>
      <c r="G83" s="46"/>
      <c r="J83"/>
    </row>
    <row r="84" spans="2:10" s="44" customFormat="1" x14ac:dyDescent="0.25">
      <c r="B84" s="46"/>
      <c r="C84" s="46"/>
      <c r="D84" s="46"/>
      <c r="E84" s="46"/>
      <c r="F84" s="46"/>
      <c r="G84" s="46"/>
      <c r="J84"/>
    </row>
    <row r="85" spans="2:10" s="44" customFormat="1" x14ac:dyDescent="0.25">
      <c r="B85" s="46"/>
      <c r="C85" s="46"/>
      <c r="D85" s="46"/>
      <c r="E85" s="46"/>
      <c r="F85" s="46"/>
      <c r="G85" s="46"/>
      <c r="J85"/>
    </row>
    <row r="86" spans="2:10" s="44" customFormat="1" x14ac:dyDescent="0.25">
      <c r="B86" s="46"/>
      <c r="C86" s="46"/>
      <c r="D86" s="46"/>
      <c r="E86" s="46"/>
      <c r="F86" s="46"/>
      <c r="G86" s="46"/>
      <c r="J86"/>
    </row>
    <row r="87" spans="2:10" s="44" customFormat="1" x14ac:dyDescent="0.25">
      <c r="B87" s="46"/>
      <c r="C87" s="46"/>
      <c r="D87" s="46"/>
      <c r="E87" s="46"/>
      <c r="F87" s="46"/>
      <c r="G87" s="46"/>
      <c r="J87"/>
    </row>
    <row r="88" spans="2:10" s="44" customFormat="1" x14ac:dyDescent="0.25">
      <c r="B88" s="46"/>
      <c r="C88" s="46"/>
      <c r="D88" s="46"/>
      <c r="E88" s="46"/>
      <c r="F88" s="46"/>
      <c r="G88" s="46"/>
      <c r="J88"/>
    </row>
    <row r="89" spans="2:10" s="44" customFormat="1" x14ac:dyDescent="0.25">
      <c r="B89" s="46"/>
      <c r="C89" s="46"/>
      <c r="D89" s="46"/>
      <c r="E89" s="46"/>
      <c r="F89" s="46"/>
      <c r="G89" s="46"/>
      <c r="J89"/>
    </row>
    <row r="90" spans="2:10" s="44" customFormat="1" x14ac:dyDescent="0.25">
      <c r="B90" s="46"/>
      <c r="C90" s="46"/>
      <c r="D90" s="46"/>
      <c r="E90" s="46"/>
      <c r="F90" s="46"/>
      <c r="G90" s="46"/>
      <c r="J90"/>
    </row>
    <row r="91" spans="2:10" s="44" customFormat="1" x14ac:dyDescent="0.25">
      <c r="B91" s="46"/>
      <c r="C91" s="46"/>
      <c r="D91" s="46"/>
      <c r="E91" s="46"/>
      <c r="F91" s="46"/>
      <c r="G91" s="46"/>
      <c r="J91"/>
    </row>
    <row r="92" spans="2:10" s="44" customFormat="1" x14ac:dyDescent="0.25">
      <c r="B92" s="46"/>
      <c r="C92" s="46"/>
      <c r="D92" s="46"/>
      <c r="E92" s="46"/>
      <c r="F92" s="46"/>
      <c r="G92" s="46"/>
      <c r="J92"/>
    </row>
    <row r="93" spans="2:10" s="44" customFormat="1" x14ac:dyDescent="0.25">
      <c r="B93" s="46"/>
      <c r="C93" s="46"/>
      <c r="D93" s="46"/>
      <c r="E93" s="46"/>
      <c r="F93" s="46"/>
      <c r="G93" s="46"/>
      <c r="J93"/>
    </row>
    <row r="94" spans="2:10" s="44" customFormat="1" x14ac:dyDescent="0.25">
      <c r="B94" s="46"/>
      <c r="C94" s="46"/>
      <c r="D94" s="46"/>
      <c r="E94" s="46"/>
      <c r="F94" s="46"/>
      <c r="G94" s="46"/>
      <c r="J94"/>
    </row>
    <row r="95" spans="2:10" s="44" customFormat="1" x14ac:dyDescent="0.25">
      <c r="B95" s="46"/>
      <c r="C95" s="46"/>
      <c r="D95" s="46"/>
      <c r="E95" s="46"/>
      <c r="F95" s="46"/>
      <c r="G95" s="46"/>
      <c r="J95"/>
    </row>
    <row r="96" spans="2:10" s="44" customFormat="1" x14ac:dyDescent="0.25">
      <c r="B96" s="46"/>
      <c r="C96" s="46"/>
      <c r="D96" s="46"/>
      <c r="E96" s="46"/>
      <c r="F96" s="46"/>
      <c r="G96" s="46"/>
      <c r="J96"/>
    </row>
    <row r="97" spans="2:10" s="44" customFormat="1" x14ac:dyDescent="0.25">
      <c r="B97" s="46"/>
      <c r="C97" s="46"/>
      <c r="D97" s="46"/>
      <c r="E97" s="46"/>
      <c r="F97" s="46"/>
      <c r="G97" s="46"/>
      <c r="J97"/>
    </row>
    <row r="98" spans="2:10" s="44" customFormat="1" x14ac:dyDescent="0.25">
      <c r="B98" s="46"/>
      <c r="C98" s="46"/>
      <c r="D98" s="46"/>
      <c r="E98" s="46"/>
      <c r="F98" s="46"/>
      <c r="G98" s="46"/>
      <c r="J98"/>
    </row>
    <row r="99" spans="2:10" s="44" customFormat="1" x14ac:dyDescent="0.25">
      <c r="B99" s="46"/>
      <c r="C99" s="46"/>
      <c r="D99" s="46"/>
      <c r="E99" s="46"/>
      <c r="F99" s="46"/>
      <c r="G99" s="46"/>
      <c r="J99"/>
    </row>
    <row r="100" spans="2:10" s="44" customFormat="1" x14ac:dyDescent="0.25">
      <c r="B100" s="46"/>
      <c r="C100" s="46"/>
      <c r="D100" s="46"/>
      <c r="E100" s="46"/>
      <c r="F100" s="46"/>
      <c r="G100" s="46"/>
      <c r="J100"/>
    </row>
    <row r="101" spans="2:10" s="44" customFormat="1" x14ac:dyDescent="0.25">
      <c r="B101" s="46"/>
      <c r="C101" s="46"/>
      <c r="D101" s="46"/>
      <c r="E101" s="46"/>
      <c r="F101" s="46"/>
      <c r="G101" s="46"/>
      <c r="J101"/>
    </row>
    <row r="102" spans="2:10" s="44" customFormat="1" x14ac:dyDescent="0.25">
      <c r="B102" s="46"/>
      <c r="C102" s="46"/>
      <c r="D102" s="46"/>
      <c r="E102" s="46"/>
      <c r="F102" s="46"/>
      <c r="G102" s="46"/>
      <c r="J102"/>
    </row>
    <row r="103" spans="2:10" s="44" customFormat="1" x14ac:dyDescent="0.25">
      <c r="B103" s="46"/>
      <c r="C103" s="46"/>
      <c r="D103" s="46"/>
      <c r="E103" s="46"/>
      <c r="F103" s="46"/>
      <c r="G103" s="46"/>
      <c r="J103"/>
    </row>
    <row r="104" spans="2:10" s="44" customFormat="1" x14ac:dyDescent="0.25">
      <c r="B104" s="46"/>
      <c r="C104" s="46"/>
      <c r="D104" s="46"/>
      <c r="E104" s="46"/>
      <c r="F104" s="46"/>
      <c r="G104" s="46"/>
      <c r="J104"/>
    </row>
    <row r="105" spans="2:10" s="44" customFormat="1" x14ac:dyDescent="0.25">
      <c r="B105" s="46"/>
      <c r="C105" s="46"/>
      <c r="D105" s="46"/>
      <c r="E105" s="46"/>
      <c r="F105" s="46"/>
      <c r="G105" s="46"/>
      <c r="J105"/>
    </row>
    <row r="106" spans="2:10" s="44" customFormat="1" x14ac:dyDescent="0.25">
      <c r="B106" s="46"/>
      <c r="C106" s="46"/>
      <c r="D106" s="46"/>
      <c r="E106" s="46"/>
      <c r="F106" s="46"/>
      <c r="G106" s="46"/>
      <c r="J106"/>
    </row>
    <row r="107" spans="2:10" s="44" customFormat="1" x14ac:dyDescent="0.25">
      <c r="B107" s="46"/>
      <c r="C107" s="46"/>
      <c r="D107" s="46"/>
      <c r="E107" s="46"/>
      <c r="F107" s="46"/>
      <c r="G107" s="46"/>
      <c r="J107"/>
    </row>
    <row r="108" spans="2:10" s="44" customFormat="1" x14ac:dyDescent="0.25">
      <c r="B108" s="46"/>
      <c r="C108" s="46"/>
      <c r="D108" s="46"/>
      <c r="E108" s="46"/>
      <c r="F108" s="46"/>
      <c r="G108" s="46"/>
      <c r="J108"/>
    </row>
    <row r="109" spans="2:10" s="44" customFormat="1" x14ac:dyDescent="0.25">
      <c r="B109" s="46"/>
      <c r="C109" s="46"/>
      <c r="D109" s="46"/>
      <c r="E109" s="46"/>
      <c r="F109" s="46"/>
      <c r="G109" s="46"/>
      <c r="J109"/>
    </row>
    <row r="110" spans="2:10" s="44" customFormat="1" x14ac:dyDescent="0.25">
      <c r="B110" s="46"/>
      <c r="C110" s="46"/>
      <c r="D110" s="46"/>
      <c r="E110" s="46"/>
      <c r="F110" s="46"/>
      <c r="G110" s="46"/>
      <c r="J110"/>
    </row>
  </sheetData>
  <pageMargins left="0.75" right="0.75" top="1" bottom="1" header="0.5" footer="0.5"/>
  <pageSetup paperSize="9" fitToHeight="2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B797681BE48184982EEFE47675BD1E3" ma:contentTypeVersion="14" ma:contentTypeDescription="Create a new document." ma:contentTypeScope="" ma:versionID="6b982b416407055691fa366d625c0070">
  <xsd:schema xmlns:xsd="http://www.w3.org/2001/XMLSchema" xmlns:xs="http://www.w3.org/2001/XMLSchema" xmlns:p="http://schemas.microsoft.com/office/2006/metadata/properties" xmlns:ns2="54f8c99b-f2b5-46dc-87de-a4b4c4476c4c" xmlns:ns3="3f99d5c4-b9f2-49ea-be39-e160b64a2a8f" targetNamespace="http://schemas.microsoft.com/office/2006/metadata/properties" ma:root="true" ma:fieldsID="bcaeb03e16f42e2295b016bd0f26c22a" ns2:_="" ns3:_="">
    <xsd:import namespace="54f8c99b-f2b5-46dc-87de-a4b4c4476c4c"/>
    <xsd:import namespace="3f99d5c4-b9f2-49ea-be39-e160b64a2a8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f8c99b-f2b5-46dc-87de-a4b4c4476c4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99d5c4-b9f2-49ea-be39-e160b64a2a8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5684594-E81C-4881-8187-21CCD4A2CE5E}"/>
</file>

<file path=customXml/itemProps2.xml><?xml version="1.0" encoding="utf-8"?>
<ds:datastoreItem xmlns:ds="http://schemas.openxmlformats.org/officeDocument/2006/customXml" ds:itemID="{EB3AC71C-9E37-4078-89E6-F33B53D019A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D27A954-D061-45BA-B508-354C4AE9FDAC}">
  <ds:schemaRefs>
    <ds:schemaRef ds:uri="http://schemas.microsoft.com/office/2006/metadata/properties"/>
    <ds:schemaRef ds:uri="http://schemas.microsoft.com/office/infopath/2007/PartnerControls"/>
    <ds:schemaRef ds:uri="3407ef35-851a-4d86-a1b5-b66f49498b9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16</vt:i4>
      </vt:variant>
      <vt:variant>
        <vt:lpstr>Navngitte områder</vt:lpstr>
      </vt:variant>
      <vt:variant>
        <vt:i4>6</vt:i4>
      </vt:variant>
    </vt:vector>
  </HeadingPairs>
  <TitlesOfParts>
    <vt:vector size="22" baseType="lpstr">
      <vt:lpstr>Innhold</vt:lpstr>
      <vt:lpstr>A.13.1</vt:lpstr>
      <vt:lpstr>A.13.2</vt:lpstr>
      <vt:lpstr>A.13.3</vt:lpstr>
      <vt:lpstr>A.13.4</vt:lpstr>
      <vt:lpstr>A.13.5</vt:lpstr>
      <vt:lpstr>A.13.6a</vt:lpstr>
      <vt:lpstr>A.13.6b</vt:lpstr>
      <vt:lpstr>A.13.7a</vt:lpstr>
      <vt:lpstr>A.13.7b</vt:lpstr>
      <vt:lpstr>A.13.7c</vt:lpstr>
      <vt:lpstr>A.13.7d</vt:lpstr>
      <vt:lpstr>A.13.8</vt:lpstr>
      <vt:lpstr>A.13.9</vt:lpstr>
      <vt:lpstr>A.13.10</vt:lpstr>
      <vt:lpstr>A.13.11</vt:lpstr>
      <vt:lpstr>A.13.1!Utskriftsområde</vt:lpstr>
      <vt:lpstr>A.13.11!Utskriftsområde</vt:lpstr>
      <vt:lpstr>A.13.2!Utskriftsområde</vt:lpstr>
      <vt:lpstr>A.13.4!Utskriftsområde</vt:lpstr>
      <vt:lpstr>A.13.5!Utskriftsområde</vt:lpstr>
      <vt:lpstr>A.13.8!Utskriftsområde</vt:lpstr>
    </vt:vector>
  </TitlesOfParts>
  <Company>NIFU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Hebe Gunnes</dc:creator>
  <cp:lastModifiedBy>Wendt, Kaja Kathrine</cp:lastModifiedBy>
  <cp:lastPrinted>2017-05-05T08:45:32Z</cp:lastPrinted>
  <dcterms:created xsi:type="dcterms:W3CDTF">2011-05-09T05:01:37Z</dcterms:created>
  <dcterms:modified xsi:type="dcterms:W3CDTF">2023-11-21T14:39:52Z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0x0101002B797681BE48184982EEFE47675BD1E3</vt:lpwstr>
  </property>
  <property fmtid="{D5CDD505-2E9C-101B-9397-08002B2CF9AE}" pid="3" name="MediaServiceImageTags">
    <vt:lpwstr/>
  </property>
</Properties>
</file>